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mbeddings/oleObject8.bin" ContentType="application/vnd.openxmlformats-officedocument.oleObject"/>
  <Override PartName="/xl/embeddings/oleObject43.bin" ContentType="application/vnd.openxmlformats-officedocument.oleObject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drawings/drawing39.xml" ContentType="application/vnd.openxmlformats-officedocument.drawing+xml"/>
  <Override PartName="/xl/embeddings/oleObject10.bin" ContentType="application/vnd.openxmlformats-officedocument.oleObject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embeddings/oleObject48.bin" ContentType="application/vnd.openxmlformats-officedocument.oleObject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embeddings/oleObject19.bin" ContentType="application/vnd.openxmlformats-officedocument.oleObject"/>
  <Override PartName="/xl/embeddings/oleObject37.bin" ContentType="application/vnd.openxmlformats-officedocument.oleObject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embeddings/oleObject9.bin" ContentType="application/vnd.openxmlformats-officedocument.oleObject"/>
  <Override PartName="/xl/charts/chart30.xml" ContentType="application/vnd.openxmlformats-officedocument.drawingml.chart+xml"/>
  <Override PartName="/xl/embeddings/oleObject26.bin" ContentType="application/vnd.openxmlformats-officedocument.oleObject"/>
  <Override PartName="/xl/charts/chart41.xml" ContentType="application/vnd.openxmlformats-officedocument.drawingml.chart+xml"/>
  <Override PartName="/xl/embeddings/oleObject44.bin" ContentType="application/vnd.openxmlformats-officedocument.oleObject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embeddings/oleObject15.bin" ContentType="application/vnd.openxmlformats-officedocument.oleObject"/>
  <Override PartName="/xl/embeddings/oleObject33.bin" ContentType="application/vnd.openxmlformats-officedocument.oleObject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charts/chart5.xml" ContentType="application/vnd.openxmlformats-officedocument.drawingml.chart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22.bin" ContentType="application/vnd.openxmlformats-officedocument.oleObject"/>
  <Override PartName="/xl/drawings/drawing29.xml" ContentType="application/vnd.openxmlformats-officedocument.drawing+xml"/>
  <Override PartName="/xl/embeddings/oleObject40.bin" ContentType="application/vnd.openxmlformats-officedocument.oleObject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embeddings/oleObject11.bin" ContentType="application/vnd.openxmlformats-officedocument.oleObject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46.xml" ContentType="application/vnd.openxmlformats-officedocument.drawingml.chart+xml"/>
  <Default Extension="vml" ContentType="application/vnd.openxmlformats-officedocument.vmlDrawing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drawings/drawing50.xml" ContentType="application/vnd.openxmlformats-officedocument.drawing+xml"/>
  <Override PartName="/xl/embeddings/oleObject49.bin" ContentType="application/vnd.openxmlformats-officedocument.oleObject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embeddings/oleObject38.bin" ContentType="application/vnd.openxmlformats-officedocument.oleObject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embeddings/oleObject16.bin" ContentType="application/vnd.openxmlformats-officedocument.oleObject"/>
  <Override PartName="/xl/charts/chart31.xml" ContentType="application/vnd.openxmlformats-officedocument.drawingml.chart+xml"/>
  <Override PartName="/xl/embeddings/oleObject27.bin" ContentType="application/vnd.openxmlformats-officedocument.oleObject"/>
  <Override PartName="/xl/embeddings/oleObject45.bin" ContentType="application/vnd.openxmlformats-officedocument.oleObject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12.bin" ContentType="application/vnd.openxmlformats-officedocument.oleObject"/>
  <Override PartName="/xl/drawings/drawing19.xml" ContentType="application/vnd.openxmlformats-officedocument.drawing+xml"/>
  <Override PartName="/xl/embeddings/oleObject41.bin" ContentType="application/vnd.openxmlformats-officedocument.oleObject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embeddings/oleObject30.bin" ContentType="application/vnd.openxmlformats-officedocument.oleObject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embeddings/oleObject39.bin" ContentType="application/vnd.openxmlformats-officedocument.oleObject"/>
  <Override PartName="/xl/charts/chart54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embeddings/oleObject28.bin" ContentType="application/vnd.openxmlformats-officedocument.oleObject"/>
  <Override PartName="/xl/charts/chart43.xml" ContentType="application/vnd.openxmlformats-officedocument.drawingml.chart+xml"/>
  <Override PartName="/xl/embeddings/oleObject46.bin" ContentType="application/vnd.openxmlformats-officedocument.oleObject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embeddings/oleObject17.bin" ContentType="application/vnd.openxmlformats-officedocument.oleObject"/>
  <Override PartName="/xl/embeddings/oleObject35.bin" ContentType="application/vnd.openxmlformats-officedocument.oleObject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24.bin" ContentType="application/vnd.openxmlformats-officedocument.oleObject"/>
  <Override PartName="/xl/embeddings/oleObject42.bin" ContentType="application/vnd.openxmlformats-officedocument.oleObject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mbeddings/oleObject13.bin" ContentType="application/vnd.openxmlformats-officedocument.oleObject"/>
  <Override PartName="/xl/embeddings/oleObject31.bin" ContentType="application/vnd.openxmlformats-officedocument.oleObject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20.bin" ContentType="application/vnd.openxmlformats-officedocument.oleObject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5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embeddings/oleObject18.bin" ContentType="application/vnd.openxmlformats-officedocument.oleObject"/>
  <Override PartName="/xl/charts/chart33.xml" ContentType="application/vnd.openxmlformats-officedocument.drawingml.chart+xml"/>
  <Override PartName="/xl/embeddings/oleObject29.bin" ContentType="application/vnd.openxmlformats-officedocument.oleObject"/>
  <Override PartName="/xl/charts/chart51.xml" ContentType="application/vnd.openxmlformats-officedocument.drawingml.chart+xml"/>
  <Override PartName="/xl/embeddings/oleObject47.bin" ContentType="application/vnd.openxmlformats-officedocument.oleObject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embeddings/oleObject25.bin" ContentType="application/vnd.openxmlformats-officedocument.oleObject"/>
  <Override PartName="/xl/charts/chart40.xml" ContentType="application/vnd.openxmlformats-officedocument.drawingml.chart+xml"/>
  <Override PartName="/xl/embeddings/oleObject36.bin" ContentType="application/vnd.openxmlformats-officedocument.oleObject"/>
  <Override PartName="/xl/embeddings/oleObject14.bin" ContentType="application/vnd.openxmlformats-officedocument.oleObject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embeddings/oleObject50.bin" ContentType="application/vnd.openxmlformats-officedocument.oleObject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mbeddings/oleObject4.bin" ContentType="application/vnd.openxmlformats-officedocument.oleObject"/>
  <Override PartName="/xl/drawings/drawing46.xml" ContentType="application/vnd.openxmlformats-officedocument.drawing+xml"/>
  <Override PartName="/xl/drawings/drawing35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5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105" windowWidth="11355" windowHeight="2835" tabRatio="954"/>
  </bookViews>
  <sheets>
    <sheet name="Gráficos" sheetId="8" r:id="rId1"/>
    <sheet name="Lab 1" sheetId="7" r:id="rId2"/>
    <sheet name="Lab 2" sheetId="13" r:id="rId3"/>
    <sheet name="Lab 3" sheetId="14" r:id="rId4"/>
    <sheet name="Lab 4" sheetId="15" r:id="rId5"/>
    <sheet name="Lab 5" sheetId="16" r:id="rId6"/>
    <sheet name="Lab 6" sheetId="37" r:id="rId7"/>
    <sheet name="Lab 7" sheetId="38" r:id="rId8"/>
    <sheet name="Lab 8" sheetId="39" r:id="rId9"/>
    <sheet name="Lab 9" sheetId="40" r:id="rId10"/>
    <sheet name="Lab 10" sheetId="41" r:id="rId11"/>
    <sheet name="Lab 11" sheetId="42" r:id="rId12"/>
    <sheet name="Lab 12" sheetId="43" r:id="rId13"/>
    <sheet name="Lab 13" sheetId="44" r:id="rId14"/>
    <sheet name="Lab 14" sheetId="45" r:id="rId15"/>
    <sheet name="Lab 15" sheetId="46" r:id="rId16"/>
    <sheet name="Lab 16" sheetId="47" r:id="rId17"/>
    <sheet name="Lab 17" sheetId="48" r:id="rId18"/>
    <sheet name="Lab 18" sheetId="49" r:id="rId19"/>
    <sheet name="Lab 19" sheetId="50" r:id="rId20"/>
    <sheet name="Lab 20" sheetId="51" r:id="rId21"/>
    <sheet name="Lab 21" sheetId="52" r:id="rId22"/>
    <sheet name="Lab 22" sheetId="53" r:id="rId23"/>
    <sheet name="Lab 23" sheetId="54" r:id="rId24"/>
    <sheet name="Lab 24" sheetId="55" r:id="rId25"/>
    <sheet name="Lab 25" sheetId="56" r:id="rId26"/>
    <sheet name="Lab 26" sheetId="57" r:id="rId27"/>
    <sheet name="Lab 27" sheetId="58" r:id="rId28"/>
    <sheet name="Lab 28" sheetId="59" r:id="rId29"/>
    <sheet name="Lab 29" sheetId="60" r:id="rId30"/>
    <sheet name="Lab 30" sheetId="61" r:id="rId31"/>
    <sheet name="Lab 31" sheetId="62" r:id="rId32"/>
    <sheet name="Lab 32" sheetId="63" r:id="rId33"/>
    <sheet name="Lab 33" sheetId="64" r:id="rId34"/>
    <sheet name="Lab 34" sheetId="82" r:id="rId35"/>
    <sheet name="Lab 35" sheetId="65" r:id="rId36"/>
    <sheet name="Lab 36" sheetId="66" r:id="rId37"/>
    <sheet name="Lab 37" sheetId="83" r:id="rId38"/>
    <sheet name="Lab 38" sheetId="67" r:id="rId39"/>
    <sheet name="Lab 39" sheetId="68" r:id="rId40"/>
    <sheet name="Lab 40" sheetId="69" r:id="rId41"/>
    <sheet name="Lab 41" sheetId="70" r:id="rId42"/>
    <sheet name="Lab 42" sheetId="71" r:id="rId43"/>
    <sheet name="Lab 43" sheetId="72" r:id="rId44"/>
    <sheet name="Lab 44" sheetId="73" r:id="rId45"/>
    <sheet name="Lab 45" sheetId="74" r:id="rId46"/>
    <sheet name="Lab 46" sheetId="75" r:id="rId47"/>
    <sheet name="Lab 47" sheetId="76" r:id="rId48"/>
    <sheet name="Lab 48" sheetId="77" r:id="rId49"/>
    <sheet name="Lab 49" sheetId="78" r:id="rId50"/>
    <sheet name="Lab 50" sheetId="79" r:id="rId51"/>
    <sheet name="Plan1" sheetId="84" r:id="rId52"/>
  </sheets>
  <calcPr calcId="125725"/>
</workbook>
</file>

<file path=xl/calcChain.xml><?xml version="1.0" encoding="utf-8"?>
<calcChain xmlns="http://schemas.openxmlformats.org/spreadsheetml/2006/main">
  <c r="U5" i="8"/>
  <c r="V5"/>
  <c r="U4"/>
  <c r="V4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M58" i="8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82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9"/>
  <c r="L58"/>
  <c r="K58"/>
  <c r="J58"/>
  <c r="I58"/>
  <c r="H58"/>
  <c r="G58"/>
  <c r="F58"/>
  <c r="E58"/>
  <c r="D58"/>
  <c r="S8" i="8" s="1"/>
  <c r="G55" i="79"/>
  <c r="W5" i="8" s="1"/>
  <c r="F55" i="79"/>
  <c r="E55"/>
  <c r="D55"/>
  <c r="T5" i="8" s="1"/>
  <c r="G54" i="79"/>
  <c r="W4" i="8" s="1"/>
  <c r="F54" i="79"/>
  <c r="E54"/>
  <c r="D54"/>
  <c r="T4" i="8" s="1"/>
  <c r="N4" i="79"/>
  <c r="M58" i="78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7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6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5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4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2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1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70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9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8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7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6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5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4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2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1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60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9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8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7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T41" i="8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M58" i="56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5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4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2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1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50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9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8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7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6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5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4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2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1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40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39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38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37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T21" i="8"/>
  <c r="T20"/>
  <c r="T19"/>
  <c r="T18"/>
  <c r="T17"/>
  <c r="X41" s="1"/>
  <c r="R17"/>
  <c r="R16"/>
  <c r="R15"/>
  <c r="R14"/>
  <c r="R13"/>
  <c r="M58" i="16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W16" i="8" l="1"/>
  <c r="W13"/>
  <c r="W14"/>
  <c r="W15"/>
  <c r="X23"/>
  <c r="X24"/>
  <c r="X17"/>
  <c r="X18"/>
  <c r="X19"/>
  <c r="X20"/>
  <c r="X21"/>
  <c r="X22"/>
  <c r="X25"/>
  <c r="X26"/>
  <c r="X27"/>
  <c r="X28"/>
  <c r="X29"/>
  <c r="X30"/>
  <c r="X31"/>
  <c r="X32"/>
  <c r="X33"/>
  <c r="X34"/>
  <c r="X35"/>
  <c r="X36"/>
  <c r="X37"/>
  <c r="X38"/>
  <c r="X39"/>
  <c r="X40"/>
  <c r="M58" i="15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14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M58" i="13"/>
  <c r="L58"/>
  <c r="K58"/>
  <c r="J58"/>
  <c r="I58"/>
  <c r="H58"/>
  <c r="G58"/>
  <c r="F58"/>
  <c r="E58"/>
  <c r="D58"/>
  <c r="G55"/>
  <c r="F55"/>
  <c r="E55"/>
  <c r="D55"/>
  <c r="G54"/>
  <c r="F54"/>
  <c r="E54"/>
  <c r="D54"/>
  <c r="N4"/>
  <c r="G55" i="7"/>
  <c r="G54"/>
  <c r="F55"/>
  <c r="F54"/>
  <c r="E55"/>
  <c r="E54"/>
  <c r="D55"/>
  <c r="D54"/>
  <c r="N4"/>
  <c r="T12" i="8" s="1"/>
  <c r="T11" l="1"/>
  <c r="F58" i="7"/>
  <c r="U8" i="8" s="1"/>
  <c r="G58" i="7"/>
  <c r="V8" i="8" s="1"/>
  <c r="H58" i="7"/>
  <c r="W8" i="8" s="1"/>
  <c r="I58" i="7"/>
  <c r="X8" i="8" s="1"/>
  <c r="J58" i="7"/>
  <c r="Y8" i="8" s="1"/>
  <c r="K58" i="7"/>
  <c r="Z8" i="8" s="1"/>
  <c r="L58" i="7"/>
  <c r="AA8" i="8" s="1"/>
  <c r="M58" i="7"/>
  <c r="AB8" i="8" s="1"/>
  <c r="E58" i="7"/>
  <c r="T8" i="8" s="1"/>
  <c r="D58" i="7"/>
</calcChain>
</file>

<file path=xl/sharedStrings.xml><?xml version="1.0" encoding="utf-8"?>
<sst xmlns="http://schemas.openxmlformats.org/spreadsheetml/2006/main" count="4151" uniqueCount="80">
  <si>
    <t>Créditos</t>
  </si>
  <si>
    <t>Retrocognições</t>
  </si>
  <si>
    <t>Soma</t>
  </si>
  <si>
    <t>Energossoma</t>
  </si>
  <si>
    <t>Psicossoma</t>
  </si>
  <si>
    <t>Mentalsoma</t>
  </si>
  <si>
    <t>Corono</t>
  </si>
  <si>
    <t>Fronto</t>
  </si>
  <si>
    <t>Nucal</t>
  </si>
  <si>
    <t>Laringo</t>
  </si>
  <si>
    <t>Esplênico</t>
  </si>
  <si>
    <t>Sexo</t>
  </si>
  <si>
    <t>Palmo</t>
  </si>
  <si>
    <t>Planto</t>
  </si>
  <si>
    <t>Umbilico</t>
  </si>
  <si>
    <t>PLANILHA DE REGISTROS - LABORATÓRIOS</t>
  </si>
  <si>
    <t>Data</t>
  </si>
  <si>
    <t>Local</t>
  </si>
  <si>
    <t>CEAEC</t>
  </si>
  <si>
    <t>IIPC</t>
  </si>
  <si>
    <t>Aracê</t>
  </si>
  <si>
    <t>IAC</t>
  </si>
  <si>
    <t>Laboratórios</t>
  </si>
  <si>
    <t>Cosmoética</t>
  </si>
  <si>
    <t>Cosmograma</t>
  </si>
  <si>
    <t>Despertologia</t>
  </si>
  <si>
    <t>Dupla Evolutiva</t>
  </si>
  <si>
    <t>Estado Vibracional</t>
  </si>
  <si>
    <t>Paragenética</t>
  </si>
  <si>
    <t>Pensenologia</t>
  </si>
  <si>
    <t>Proéxis</t>
  </si>
  <si>
    <t>Sinalética Energética</t>
  </si>
  <si>
    <t>Técnicas Projetivas</t>
  </si>
  <si>
    <t>Tenepes</t>
  </si>
  <si>
    <t>Grupalidade</t>
  </si>
  <si>
    <t>Selecionar o Laboratório</t>
  </si>
  <si>
    <t>Selecionar Local</t>
  </si>
  <si>
    <t xml:space="preserve">      Labotatório</t>
  </si>
  <si>
    <t>Pontuações de 10 a 8 (excelente a muito bom)  -  Pontuações de 7  a 4 (bom a razoável) -  Pontuações de 3 a 0 (insuficiente a bloqueado)</t>
  </si>
  <si>
    <t>Condições Holossomáticas</t>
  </si>
  <si>
    <t>Itens</t>
  </si>
  <si>
    <t xml:space="preserve">     Energossoma</t>
  </si>
  <si>
    <t xml:space="preserve">Mentalsoma   </t>
  </si>
  <si>
    <t>Antes</t>
  </si>
  <si>
    <t>Depois</t>
  </si>
  <si>
    <t>Despois</t>
  </si>
  <si>
    <t>Energ</t>
  </si>
  <si>
    <t>Psicos</t>
  </si>
  <si>
    <t>Mental</t>
  </si>
  <si>
    <t>Palavras-chave</t>
  </si>
  <si>
    <t>Cárdio</t>
  </si>
  <si>
    <t>Breve Relato - Chacras</t>
  </si>
  <si>
    <t xml:space="preserve">                      </t>
  </si>
  <si>
    <t>Energossoma - Assinalar quais chacras foram trabalhos durante o experimento</t>
  </si>
  <si>
    <t>REGISTRO DO EXPERIMENTO E PRESCRIÇÕES</t>
  </si>
  <si>
    <r>
      <rPr>
        <b/>
        <sz val="11"/>
        <color theme="3" tint="0.39997558519241921"/>
        <rFont val="Calibri"/>
        <family val="2"/>
        <scheme val="minor"/>
      </rPr>
      <t>ANTES</t>
    </r>
    <r>
      <rPr>
        <sz val="11"/>
        <color theme="1"/>
        <rFont val="Calibri"/>
        <family val="2"/>
        <scheme val="minor"/>
      </rPr>
      <t xml:space="preserve"> do experimento</t>
    </r>
  </si>
  <si>
    <r>
      <rPr>
        <b/>
        <sz val="11"/>
        <color rgb="FFFF0000"/>
        <rFont val="Calibri"/>
        <family val="2"/>
        <scheme val="minor"/>
      </rPr>
      <t>DEPOIS</t>
    </r>
    <r>
      <rPr>
        <sz val="11"/>
        <color theme="1"/>
        <rFont val="Calibri"/>
        <family val="2"/>
        <scheme val="minor"/>
      </rPr>
      <t xml:space="preserve"> do experimento</t>
    </r>
  </si>
  <si>
    <t>Energo</t>
  </si>
  <si>
    <t>Psico</t>
  </si>
  <si>
    <t>Autorganização</t>
  </si>
  <si>
    <t>Cosmoconsciência</t>
  </si>
  <si>
    <t xml:space="preserve">Diferenciação Pensênica </t>
  </si>
  <si>
    <t xml:space="preserve">Evoluciologia </t>
  </si>
  <si>
    <t>Fitoenergia</t>
  </si>
  <si>
    <t>Imobilidade Física Vígil</t>
  </si>
  <si>
    <t>Mentalsomática</t>
  </si>
  <si>
    <t xml:space="preserve">Paraeducação </t>
  </si>
  <si>
    <t>Paz</t>
  </si>
  <si>
    <t>Curso Intermissivo</t>
  </si>
  <si>
    <t>Radical da Heurística – Serenarium</t>
  </si>
  <si>
    <t>Projectarium</t>
  </si>
  <si>
    <t>Meta</t>
  </si>
  <si>
    <t>DEMONSTRATIVOS</t>
  </si>
  <si>
    <t>Laboratório</t>
  </si>
  <si>
    <t>Imob. Física Vígil</t>
  </si>
  <si>
    <t>Serenarium</t>
  </si>
  <si>
    <t xml:space="preserve">Dif. Pensênica </t>
  </si>
  <si>
    <t>Sinal. Energética</t>
  </si>
  <si>
    <t>Téc. Projetivas</t>
  </si>
  <si>
    <t>Laborat. Realizados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</si>
</sst>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454545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3" fillId="0" borderId="0" xfId="0" applyFont="1"/>
    <xf numFmtId="0" fontId="0" fillId="5" borderId="0" xfId="0" applyFill="1"/>
    <xf numFmtId="0" fontId="0" fillId="0" borderId="0" xfId="0" applyAlignment="1"/>
    <xf numFmtId="0" fontId="5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1" fillId="3" borderId="0" xfId="0" applyFont="1" applyFill="1" applyAlignment="1">
      <alignment horizontal="center"/>
    </xf>
    <xf numFmtId="0" fontId="0" fillId="0" borderId="0" xfId="0" applyAlignment="1"/>
    <xf numFmtId="0" fontId="1" fillId="0" borderId="0" xfId="0" applyFont="1" applyAlignment="1">
      <alignment horizontal="center"/>
    </xf>
    <xf numFmtId="0" fontId="13" fillId="0" borderId="0" xfId="0" applyFont="1"/>
    <xf numFmtId="0" fontId="0" fillId="0" borderId="0" xfId="0" applyProtection="1">
      <protection locked="0"/>
    </xf>
    <xf numFmtId="0" fontId="1" fillId="0" borderId="0" xfId="0" applyFont="1" applyAlignment="1" applyProtection="1"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0" borderId="0" xfId="0" applyAlignment="1" applyProtection="1">
      <alignment horizontal="right"/>
      <protection locked="0"/>
    </xf>
    <xf numFmtId="0" fontId="1" fillId="0" borderId="0" xfId="0" applyFont="1" applyAlignment="1" applyProtection="1">
      <alignment horizontal="right"/>
      <protection locked="0"/>
    </xf>
    <xf numFmtId="0" fontId="13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6" borderId="0" xfId="0" applyFill="1" applyAlignment="1" applyProtection="1">
      <alignment horizontal="center"/>
      <protection locked="0"/>
    </xf>
    <xf numFmtId="0" fontId="8" fillId="0" borderId="0" xfId="0" applyFont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3" fillId="0" borderId="0" xfId="0" applyFont="1" applyAlignment="1" applyProtection="1">
      <alignment horizontal="center"/>
      <protection locked="0"/>
    </xf>
    <xf numFmtId="0" fontId="7" fillId="0" borderId="0" xfId="3" applyFont="1" applyAlignment="1" applyProtection="1">
      <alignment horizontal="right" wrapText="1" indent="1"/>
      <protection locked="0"/>
    </xf>
    <xf numFmtId="0" fontId="13" fillId="0" borderId="0" xfId="0" applyFont="1" applyProtection="1"/>
    <xf numFmtId="0" fontId="13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right"/>
    </xf>
    <xf numFmtId="0" fontId="13" fillId="0" borderId="0" xfId="0" applyFont="1" applyAlignment="1" applyProtection="1">
      <alignment horizontal="right"/>
    </xf>
    <xf numFmtId="0" fontId="15" fillId="0" borderId="0" xfId="0" applyFont="1"/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3" fillId="0" borderId="0" xfId="0" applyFont="1" applyProtection="1"/>
    <xf numFmtId="0" fontId="0" fillId="9" borderId="0" xfId="0" applyFill="1"/>
    <xf numFmtId="0" fontId="1" fillId="0" borderId="0" xfId="0" applyFont="1" applyAlignment="1">
      <alignment horizontal="center"/>
    </xf>
    <xf numFmtId="0" fontId="3" fillId="4" borderId="0" xfId="0" applyFont="1" applyFill="1" applyAlignment="1" applyProtection="1">
      <alignment vertical="top" wrapText="1"/>
      <protection locked="0"/>
    </xf>
    <xf numFmtId="0" fontId="1" fillId="0" borderId="0" xfId="0" applyFont="1" applyAlignment="1">
      <alignment horizontal="center"/>
    </xf>
    <xf numFmtId="0" fontId="3" fillId="9" borderId="0" xfId="0" applyFont="1" applyFill="1"/>
    <xf numFmtId="0" fontId="13" fillId="0" borderId="0" xfId="0" applyFont="1" applyFill="1"/>
    <xf numFmtId="0" fontId="13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13" fillId="0" borderId="0" xfId="0" applyFont="1" applyFill="1" applyAlignment="1" applyProtection="1">
      <alignment horizontal="left"/>
    </xf>
    <xf numFmtId="0" fontId="18" fillId="0" borderId="0" xfId="0" applyFont="1" applyFill="1" applyAlignment="1" applyProtection="1">
      <alignment horizontal="right"/>
    </xf>
    <xf numFmtId="0" fontId="3" fillId="0" borderId="0" xfId="0" applyFont="1" applyFill="1"/>
    <xf numFmtId="0" fontId="13" fillId="0" borderId="0" xfId="0" applyFont="1" applyFill="1" applyAlignment="1" applyProtection="1">
      <alignment horizontal="right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 applyProtection="1">
      <alignment horizontal="left" vertical="top" wrapText="1"/>
      <protection locked="0"/>
    </xf>
    <xf numFmtId="0" fontId="1" fillId="8" borderId="0" xfId="0" applyFont="1" applyFill="1" applyAlignment="1">
      <alignment horizontal="center"/>
    </xf>
    <xf numFmtId="0" fontId="0" fillId="2" borderId="0" xfId="0" applyFill="1" applyAlignment="1" applyProtection="1">
      <alignment horizontal="left" vertical="center" wrapText="1"/>
      <protection locked="0"/>
    </xf>
    <xf numFmtId="0" fontId="1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top" wrapText="1"/>
    </xf>
    <xf numFmtId="0" fontId="2" fillId="7" borderId="0" xfId="0" applyFont="1" applyFill="1" applyAlignment="1">
      <alignment horizontal="center"/>
    </xf>
    <xf numFmtId="14" fontId="0" fillId="2" borderId="0" xfId="0" applyNumberFormat="1" applyFill="1" applyAlignment="1" applyProtection="1">
      <alignment horizontal="center"/>
      <protection locked="0"/>
    </xf>
    <xf numFmtId="0" fontId="1" fillId="0" borderId="0" xfId="0" applyFont="1" applyAlignment="1">
      <alignment horizontal="center"/>
    </xf>
  </cellXfs>
  <cellStyles count="4">
    <cellStyle name="Hyperlink" xfId="3" builtinId="8"/>
    <cellStyle name="Normal" xfId="0" builtinId="0"/>
    <cellStyle name="Normal 2" xfId="1"/>
    <cellStyle name="Porcentagem 2" xfId="2"/>
  </cellStyles>
  <dxfs count="0"/>
  <tableStyles count="0" defaultTableStyle="TableStyleMedium2" defaultPivotStyle="PivotStyleLight16"/>
  <colors>
    <mruColors>
      <color rgb="FFFFFF99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pt-BR"/>
  <c:style val="34"/>
  <c:chart>
    <c:autoTitleDeleted val="1"/>
    <c:view3D>
      <c:rotX val="30"/>
      <c:depthPercent val="20"/>
      <c:perspective val="0"/>
    </c:view3D>
    <c:plotArea>
      <c:layout/>
      <c:pie3DChart>
        <c:varyColors val="1"/>
      </c:pie3DChart>
    </c:plotArea>
    <c:legend>
      <c:legendPos val="b"/>
      <c:layout/>
      <c:txPr>
        <a:bodyPr/>
        <a:lstStyle/>
        <a:p>
          <a:pPr rtl="0">
            <a:defRPr/>
          </a:pPr>
          <a:endParaRPr lang="pt-BR"/>
        </a:p>
      </c:txPr>
    </c:legend>
    <c:plotVisOnly val="1"/>
  </c:chart>
  <c:spPr>
    <a:ln>
      <a:noFill/>
    </a:ln>
    <a:scene3d>
      <a:camera prst="orthographicFront"/>
      <a:lightRig rig="threePt" dir="t"/>
    </a:scene3d>
    <a:sp3d/>
  </c:spPr>
  <c:printSettings>
    <c:headerFooter/>
    <c:pageMargins b="0.78740157499999996" l="0.511811024" r="0.511811024" t="0.78740157499999996" header="0.31496062000000064" footer="0.3149606200000006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5633792"/>
        <c:axId val="95635328"/>
      </c:lineChart>
      <c:catAx>
        <c:axId val="95633792"/>
        <c:scaling>
          <c:orientation val="minMax"/>
        </c:scaling>
        <c:axPos val="b"/>
        <c:majorTickMark val="none"/>
        <c:tickLblPos val="nextTo"/>
        <c:crossAx val="95635328"/>
        <c:crosses val="autoZero"/>
        <c:auto val="1"/>
        <c:lblAlgn val="ctr"/>
        <c:lblOffset val="100"/>
      </c:catAx>
      <c:valAx>
        <c:axId val="95635328"/>
        <c:scaling>
          <c:orientation val="minMax"/>
        </c:scaling>
        <c:axPos val="l"/>
        <c:numFmt formatCode="General" sourceLinked="1"/>
        <c:majorTickMark val="none"/>
        <c:tickLblPos val="nextTo"/>
        <c:crossAx val="9563379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5'!$C$54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5'!$D$54:$G$54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5'!$C$55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5'!$D$55:$G$55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125888"/>
        <c:axId val="99148160"/>
      </c:lineChart>
      <c:catAx>
        <c:axId val="99125888"/>
        <c:scaling>
          <c:orientation val="minMax"/>
        </c:scaling>
        <c:axPos val="b"/>
        <c:majorTickMark val="none"/>
        <c:tickLblPos val="nextTo"/>
        <c:crossAx val="99148160"/>
        <c:crosses val="autoZero"/>
        <c:auto val="1"/>
        <c:lblAlgn val="ctr"/>
        <c:lblOffset val="100"/>
      </c:catAx>
      <c:valAx>
        <c:axId val="99148160"/>
        <c:scaling>
          <c:orientation val="minMax"/>
        </c:scaling>
        <c:axPos val="l"/>
        <c:numFmt formatCode="General" sourceLinked="1"/>
        <c:majorTickMark val="none"/>
        <c:tickLblPos val="nextTo"/>
        <c:crossAx val="9912588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6'!$C$54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6'!$D$54:$G$54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6'!$C$55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6'!$D$55:$G$55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504896"/>
        <c:axId val="99506432"/>
      </c:lineChart>
      <c:catAx>
        <c:axId val="99504896"/>
        <c:scaling>
          <c:orientation val="minMax"/>
        </c:scaling>
        <c:axPos val="b"/>
        <c:majorTickMark val="none"/>
        <c:tickLblPos val="nextTo"/>
        <c:crossAx val="99506432"/>
        <c:crosses val="autoZero"/>
        <c:auto val="1"/>
        <c:lblAlgn val="ctr"/>
        <c:lblOffset val="100"/>
      </c:catAx>
      <c:valAx>
        <c:axId val="99506432"/>
        <c:scaling>
          <c:orientation val="minMax"/>
        </c:scaling>
        <c:axPos val="l"/>
        <c:numFmt formatCode="General" sourceLinked="1"/>
        <c:majorTickMark val="none"/>
        <c:tickLblPos val="nextTo"/>
        <c:crossAx val="9950489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7'!$C$54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7'!$D$54:$G$54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7'!$C$55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7'!$D$55:$G$55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711616"/>
        <c:axId val="99717504"/>
      </c:lineChart>
      <c:catAx>
        <c:axId val="99711616"/>
        <c:scaling>
          <c:orientation val="minMax"/>
        </c:scaling>
        <c:axPos val="b"/>
        <c:majorTickMark val="none"/>
        <c:tickLblPos val="nextTo"/>
        <c:crossAx val="99717504"/>
        <c:crosses val="autoZero"/>
        <c:auto val="1"/>
        <c:lblAlgn val="ctr"/>
        <c:lblOffset val="100"/>
      </c:catAx>
      <c:valAx>
        <c:axId val="99717504"/>
        <c:scaling>
          <c:orientation val="minMax"/>
        </c:scaling>
        <c:axPos val="l"/>
        <c:numFmt formatCode="General" sourceLinked="1"/>
        <c:majorTickMark val="none"/>
        <c:tickLblPos val="nextTo"/>
        <c:crossAx val="9971161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8'!$C$54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8'!$D$54:$G$54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8'!$C$55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8'!$D$55:$G$55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947264"/>
        <c:axId val="99948800"/>
      </c:lineChart>
      <c:catAx>
        <c:axId val="99947264"/>
        <c:scaling>
          <c:orientation val="minMax"/>
        </c:scaling>
        <c:axPos val="b"/>
        <c:majorTickMark val="none"/>
        <c:tickLblPos val="nextTo"/>
        <c:crossAx val="99948800"/>
        <c:crosses val="autoZero"/>
        <c:auto val="1"/>
        <c:lblAlgn val="ctr"/>
        <c:lblOffset val="100"/>
      </c:catAx>
      <c:valAx>
        <c:axId val="99948800"/>
        <c:scaling>
          <c:orientation val="minMax"/>
        </c:scaling>
        <c:axPos val="l"/>
        <c:numFmt formatCode="General" sourceLinked="1"/>
        <c:majorTickMark val="none"/>
        <c:tickLblPos val="nextTo"/>
        <c:crossAx val="9994726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9'!$C$54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9'!$D$54:$G$54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9'!$C$55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9'!$D$55:$G$55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0067968"/>
        <c:axId val="100073856"/>
      </c:lineChart>
      <c:catAx>
        <c:axId val="100067968"/>
        <c:scaling>
          <c:orientation val="minMax"/>
        </c:scaling>
        <c:axPos val="b"/>
        <c:majorTickMark val="none"/>
        <c:tickLblPos val="nextTo"/>
        <c:crossAx val="100073856"/>
        <c:crosses val="autoZero"/>
        <c:auto val="1"/>
        <c:lblAlgn val="ctr"/>
        <c:lblOffset val="100"/>
      </c:catAx>
      <c:valAx>
        <c:axId val="100073856"/>
        <c:scaling>
          <c:orientation val="minMax"/>
        </c:scaling>
        <c:axPos val="l"/>
        <c:numFmt formatCode="General" sourceLinked="1"/>
        <c:majorTickMark val="none"/>
        <c:tickLblPos val="nextTo"/>
        <c:crossAx val="10006796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10'!$C$54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10'!$D$54:$G$54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10'!$C$55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10'!$D$55:$G$55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0213504"/>
        <c:axId val="100215040"/>
      </c:lineChart>
      <c:catAx>
        <c:axId val="100213504"/>
        <c:scaling>
          <c:orientation val="minMax"/>
        </c:scaling>
        <c:axPos val="b"/>
        <c:majorTickMark val="none"/>
        <c:tickLblPos val="nextTo"/>
        <c:crossAx val="100215040"/>
        <c:crosses val="autoZero"/>
        <c:auto val="1"/>
        <c:lblAlgn val="ctr"/>
        <c:lblOffset val="100"/>
      </c:catAx>
      <c:valAx>
        <c:axId val="100215040"/>
        <c:scaling>
          <c:orientation val="minMax"/>
        </c:scaling>
        <c:axPos val="l"/>
        <c:numFmt formatCode="General" sourceLinked="1"/>
        <c:majorTickMark val="none"/>
        <c:tickLblPos val="nextTo"/>
        <c:crossAx val="10021350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11'!$C$54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11'!$D$54:$G$54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11'!$C$55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11'!$D$55:$G$55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1436032"/>
        <c:axId val="102826368"/>
      </c:lineChart>
      <c:catAx>
        <c:axId val="101436032"/>
        <c:scaling>
          <c:orientation val="minMax"/>
        </c:scaling>
        <c:axPos val="b"/>
        <c:majorTickMark val="none"/>
        <c:tickLblPos val="nextTo"/>
        <c:crossAx val="102826368"/>
        <c:crosses val="autoZero"/>
        <c:auto val="1"/>
        <c:lblAlgn val="ctr"/>
        <c:lblOffset val="100"/>
      </c:catAx>
      <c:valAx>
        <c:axId val="102826368"/>
        <c:scaling>
          <c:orientation val="minMax"/>
        </c:scaling>
        <c:axPos val="l"/>
        <c:numFmt formatCode="General" sourceLinked="1"/>
        <c:majorTickMark val="none"/>
        <c:tickLblPos val="nextTo"/>
        <c:crossAx val="10143603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12'!$C$54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12'!$D$54:$G$54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12'!$C$55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12'!$D$55:$G$55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625472"/>
        <c:axId val="103627008"/>
      </c:lineChart>
      <c:catAx>
        <c:axId val="103625472"/>
        <c:scaling>
          <c:orientation val="minMax"/>
        </c:scaling>
        <c:axPos val="b"/>
        <c:majorTickMark val="none"/>
        <c:tickLblPos val="nextTo"/>
        <c:crossAx val="103627008"/>
        <c:crosses val="autoZero"/>
        <c:auto val="1"/>
        <c:lblAlgn val="ctr"/>
        <c:lblOffset val="100"/>
      </c:catAx>
      <c:valAx>
        <c:axId val="103627008"/>
        <c:scaling>
          <c:orientation val="minMax"/>
        </c:scaling>
        <c:axPos val="l"/>
        <c:numFmt formatCode="General" sourceLinked="1"/>
        <c:majorTickMark val="none"/>
        <c:tickLblPos val="nextTo"/>
        <c:crossAx val="10362547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13'!$C$54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13'!$D$54:$G$54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13'!$C$55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13'!$D$55:$G$55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795328"/>
        <c:axId val="103903616"/>
      </c:lineChart>
      <c:catAx>
        <c:axId val="103795328"/>
        <c:scaling>
          <c:orientation val="minMax"/>
        </c:scaling>
        <c:axPos val="b"/>
        <c:majorTickMark val="none"/>
        <c:tickLblPos val="nextTo"/>
        <c:crossAx val="103903616"/>
        <c:crosses val="autoZero"/>
        <c:auto val="1"/>
        <c:lblAlgn val="ctr"/>
        <c:lblOffset val="100"/>
      </c:catAx>
      <c:valAx>
        <c:axId val="103903616"/>
        <c:scaling>
          <c:orientation val="minMax"/>
        </c:scaling>
        <c:axPos val="l"/>
        <c:numFmt formatCode="General" sourceLinked="1"/>
        <c:majorTickMark val="none"/>
        <c:tickLblPos val="nextTo"/>
        <c:crossAx val="10379532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Energossoma</a:t>
            </a:r>
          </a:p>
        </c:rich>
      </c:tx>
      <c:layout/>
    </c:title>
    <c:view3D>
      <c:rotX val="30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showPercent val="1"/>
            <c:showLeaderLines val="1"/>
          </c:dLbls>
          <c:cat>
            <c:strRef>
              <c:f>Gráficos!$S$7:$AB$7</c:f>
              <c:strCache>
                <c:ptCount val="10"/>
                <c:pt idx="0">
                  <c:v>Corono</c:v>
                </c:pt>
                <c:pt idx="1">
                  <c:v>Fronto</c:v>
                </c:pt>
                <c:pt idx="2">
                  <c:v>Nucal</c:v>
                </c:pt>
                <c:pt idx="3">
                  <c:v>Laringo</c:v>
                </c:pt>
                <c:pt idx="4">
                  <c:v>Cárdio</c:v>
                </c:pt>
                <c:pt idx="5">
                  <c:v>Esplênico</c:v>
                </c:pt>
                <c:pt idx="6">
                  <c:v>Umbilico</c:v>
                </c:pt>
                <c:pt idx="7">
                  <c:v>Palmo</c:v>
                </c:pt>
                <c:pt idx="8">
                  <c:v>Sexo</c:v>
                </c:pt>
                <c:pt idx="9">
                  <c:v>Planto</c:v>
                </c:pt>
              </c:strCache>
            </c:strRef>
          </c:cat>
          <c:val>
            <c:numRef>
              <c:f>Gráficos!$S$8:$AB$8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Percent val="1"/>
        </c:dLbls>
      </c:pie3DChart>
    </c:plotArea>
    <c:legend>
      <c:legendPos val="r"/>
      <c:layout>
        <c:manualLayout>
          <c:xMode val="edge"/>
          <c:yMode val="edge"/>
          <c:x val="0.81321300590850798"/>
          <c:y val="5.2925760570705395E-2"/>
          <c:w val="0.16852215390884343"/>
          <c:h val="0.88840595884600848"/>
        </c:manualLayout>
      </c:layout>
    </c:legend>
    <c:plotVisOnly val="1"/>
  </c:chart>
  <c:spPr>
    <a:ln>
      <a:noFill/>
    </a:ln>
  </c:spPr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14'!$C$54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14'!$D$54:$G$54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14'!$C$55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14'!$D$55:$G$55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112896"/>
        <c:axId val="104114432"/>
      </c:lineChart>
      <c:catAx>
        <c:axId val="104112896"/>
        <c:scaling>
          <c:orientation val="minMax"/>
        </c:scaling>
        <c:axPos val="b"/>
        <c:majorTickMark val="none"/>
        <c:tickLblPos val="nextTo"/>
        <c:crossAx val="104114432"/>
        <c:crosses val="autoZero"/>
        <c:auto val="1"/>
        <c:lblAlgn val="ctr"/>
        <c:lblOffset val="100"/>
      </c:catAx>
      <c:valAx>
        <c:axId val="104114432"/>
        <c:scaling>
          <c:orientation val="minMax"/>
        </c:scaling>
        <c:axPos val="l"/>
        <c:numFmt formatCode="General" sourceLinked="1"/>
        <c:majorTickMark val="none"/>
        <c:tickLblPos val="nextTo"/>
        <c:crossAx val="10411289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15'!$C$54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15'!$D$54:$G$54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15'!$C$55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15'!$D$55:$G$55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991360"/>
        <c:axId val="104993152"/>
      </c:lineChart>
      <c:catAx>
        <c:axId val="104991360"/>
        <c:scaling>
          <c:orientation val="minMax"/>
        </c:scaling>
        <c:axPos val="b"/>
        <c:majorTickMark val="none"/>
        <c:tickLblPos val="nextTo"/>
        <c:crossAx val="104993152"/>
        <c:crosses val="autoZero"/>
        <c:auto val="1"/>
        <c:lblAlgn val="ctr"/>
        <c:lblOffset val="100"/>
      </c:catAx>
      <c:valAx>
        <c:axId val="104993152"/>
        <c:scaling>
          <c:orientation val="minMax"/>
        </c:scaling>
        <c:axPos val="l"/>
        <c:numFmt formatCode="General" sourceLinked="1"/>
        <c:majorTickMark val="none"/>
        <c:tickLblPos val="nextTo"/>
        <c:crossAx val="10499136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16'!$C$54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16'!$D$54:$G$54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16'!$C$55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16'!$D$55:$G$55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529536"/>
        <c:axId val="106531072"/>
      </c:lineChart>
      <c:catAx>
        <c:axId val="106529536"/>
        <c:scaling>
          <c:orientation val="minMax"/>
        </c:scaling>
        <c:axPos val="b"/>
        <c:majorTickMark val="none"/>
        <c:tickLblPos val="nextTo"/>
        <c:crossAx val="106531072"/>
        <c:crosses val="autoZero"/>
        <c:auto val="1"/>
        <c:lblAlgn val="ctr"/>
        <c:lblOffset val="100"/>
      </c:catAx>
      <c:valAx>
        <c:axId val="106531072"/>
        <c:scaling>
          <c:orientation val="minMax"/>
        </c:scaling>
        <c:axPos val="l"/>
        <c:numFmt formatCode="General" sourceLinked="1"/>
        <c:majorTickMark val="none"/>
        <c:tickLblPos val="nextTo"/>
        <c:crossAx val="10652953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17'!$C$54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17'!$D$54:$G$54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17'!$C$55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17'!$D$55:$G$55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666624"/>
        <c:axId val="106676608"/>
      </c:lineChart>
      <c:catAx>
        <c:axId val="106666624"/>
        <c:scaling>
          <c:orientation val="minMax"/>
        </c:scaling>
        <c:axPos val="b"/>
        <c:majorTickMark val="none"/>
        <c:tickLblPos val="nextTo"/>
        <c:crossAx val="106676608"/>
        <c:crosses val="autoZero"/>
        <c:auto val="1"/>
        <c:lblAlgn val="ctr"/>
        <c:lblOffset val="100"/>
      </c:catAx>
      <c:valAx>
        <c:axId val="106676608"/>
        <c:scaling>
          <c:orientation val="minMax"/>
        </c:scaling>
        <c:axPos val="l"/>
        <c:numFmt formatCode="General" sourceLinked="1"/>
        <c:majorTickMark val="none"/>
        <c:tickLblPos val="nextTo"/>
        <c:crossAx val="10666662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18'!$C$54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18'!$D$54:$G$54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18'!$C$55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18'!$D$55:$G$55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984192"/>
        <c:axId val="106985728"/>
      </c:lineChart>
      <c:catAx>
        <c:axId val="106984192"/>
        <c:scaling>
          <c:orientation val="minMax"/>
        </c:scaling>
        <c:axPos val="b"/>
        <c:majorTickMark val="none"/>
        <c:tickLblPos val="nextTo"/>
        <c:crossAx val="106985728"/>
        <c:crosses val="autoZero"/>
        <c:auto val="1"/>
        <c:lblAlgn val="ctr"/>
        <c:lblOffset val="100"/>
      </c:catAx>
      <c:valAx>
        <c:axId val="106985728"/>
        <c:scaling>
          <c:orientation val="minMax"/>
        </c:scaling>
        <c:axPos val="l"/>
        <c:numFmt formatCode="General" sourceLinked="1"/>
        <c:majorTickMark val="none"/>
        <c:tickLblPos val="nextTo"/>
        <c:crossAx val="10698419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19'!$C$54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19'!$D$54:$G$54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19'!$C$55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19'!$D$55:$G$55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317696"/>
        <c:axId val="108802816"/>
      </c:lineChart>
      <c:catAx>
        <c:axId val="108317696"/>
        <c:scaling>
          <c:orientation val="minMax"/>
        </c:scaling>
        <c:axPos val="b"/>
        <c:majorTickMark val="none"/>
        <c:tickLblPos val="nextTo"/>
        <c:crossAx val="108802816"/>
        <c:crosses val="autoZero"/>
        <c:auto val="1"/>
        <c:lblAlgn val="ctr"/>
        <c:lblOffset val="100"/>
      </c:catAx>
      <c:valAx>
        <c:axId val="108802816"/>
        <c:scaling>
          <c:orientation val="minMax"/>
        </c:scaling>
        <c:axPos val="l"/>
        <c:numFmt formatCode="General" sourceLinked="1"/>
        <c:majorTickMark val="none"/>
        <c:tickLblPos val="nextTo"/>
        <c:crossAx val="10831769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20'!$C$54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20'!$D$54:$G$54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20'!$C$55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20'!$D$55:$G$55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572096"/>
        <c:axId val="111573632"/>
      </c:lineChart>
      <c:catAx>
        <c:axId val="111572096"/>
        <c:scaling>
          <c:orientation val="minMax"/>
        </c:scaling>
        <c:axPos val="b"/>
        <c:majorTickMark val="none"/>
        <c:tickLblPos val="nextTo"/>
        <c:crossAx val="111573632"/>
        <c:crosses val="autoZero"/>
        <c:auto val="1"/>
        <c:lblAlgn val="ctr"/>
        <c:lblOffset val="100"/>
      </c:catAx>
      <c:valAx>
        <c:axId val="111573632"/>
        <c:scaling>
          <c:orientation val="minMax"/>
        </c:scaling>
        <c:axPos val="l"/>
        <c:numFmt formatCode="General" sourceLinked="1"/>
        <c:majorTickMark val="none"/>
        <c:tickLblPos val="nextTo"/>
        <c:crossAx val="11157209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21'!$C$54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21'!$D$54:$G$54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21'!$C$55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21'!$D$55:$G$55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077440"/>
        <c:axId val="112124288"/>
      </c:lineChart>
      <c:catAx>
        <c:axId val="112077440"/>
        <c:scaling>
          <c:orientation val="minMax"/>
        </c:scaling>
        <c:axPos val="b"/>
        <c:majorTickMark val="none"/>
        <c:tickLblPos val="nextTo"/>
        <c:crossAx val="112124288"/>
        <c:crosses val="autoZero"/>
        <c:auto val="1"/>
        <c:lblAlgn val="ctr"/>
        <c:lblOffset val="100"/>
      </c:catAx>
      <c:valAx>
        <c:axId val="112124288"/>
        <c:scaling>
          <c:orientation val="minMax"/>
        </c:scaling>
        <c:axPos val="l"/>
        <c:numFmt formatCode="General" sourceLinked="1"/>
        <c:majorTickMark val="none"/>
        <c:tickLblPos val="nextTo"/>
        <c:crossAx val="11207744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22'!$C$54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22'!$D$54:$G$54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22'!$C$55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22'!$D$55:$G$55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538368"/>
        <c:axId val="112539904"/>
      </c:lineChart>
      <c:catAx>
        <c:axId val="112538368"/>
        <c:scaling>
          <c:orientation val="minMax"/>
        </c:scaling>
        <c:axPos val="b"/>
        <c:majorTickMark val="none"/>
        <c:tickLblPos val="nextTo"/>
        <c:crossAx val="112539904"/>
        <c:crosses val="autoZero"/>
        <c:auto val="1"/>
        <c:lblAlgn val="ctr"/>
        <c:lblOffset val="100"/>
      </c:catAx>
      <c:valAx>
        <c:axId val="112539904"/>
        <c:scaling>
          <c:orientation val="minMax"/>
        </c:scaling>
        <c:axPos val="l"/>
        <c:numFmt formatCode="General" sourceLinked="1"/>
        <c:majorTickMark val="none"/>
        <c:tickLblPos val="nextTo"/>
        <c:crossAx val="11253836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23'!$C$54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23'!$D$54:$G$54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23'!$C$55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23'!$D$55:$G$55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670976"/>
        <c:axId val="112689152"/>
      </c:lineChart>
      <c:catAx>
        <c:axId val="112670976"/>
        <c:scaling>
          <c:orientation val="minMax"/>
        </c:scaling>
        <c:axPos val="b"/>
        <c:majorTickMark val="none"/>
        <c:tickLblPos val="nextTo"/>
        <c:crossAx val="112689152"/>
        <c:crosses val="autoZero"/>
        <c:auto val="1"/>
        <c:lblAlgn val="ctr"/>
        <c:lblOffset val="100"/>
      </c:catAx>
      <c:valAx>
        <c:axId val="112689152"/>
        <c:scaling>
          <c:orientation val="minMax"/>
        </c:scaling>
        <c:axPos val="l"/>
        <c:numFmt formatCode="General" sourceLinked="1"/>
        <c:majorTickMark val="none"/>
        <c:tickLblPos val="nextTo"/>
        <c:crossAx val="11267097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Holossoma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Gráficos!$S$4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Gráficos!$T$3:$W$3</c:f>
              <c:strCache>
                <c:ptCount val="4"/>
                <c:pt idx="0">
                  <c:v>Soma</c:v>
                </c:pt>
                <c:pt idx="1">
                  <c:v>Energo</c:v>
                </c:pt>
                <c:pt idx="2">
                  <c:v>Psico</c:v>
                </c:pt>
                <c:pt idx="3">
                  <c:v>Mental</c:v>
                </c:pt>
              </c:strCache>
            </c:strRef>
          </c:cat>
          <c:val>
            <c:numRef>
              <c:f>Gráficos!$T$4:$W$4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Gráficos!$S$5</c:f>
              <c:strCache>
                <c:ptCount val="1"/>
                <c:pt idx="0">
                  <c:v>Depois</c:v>
                </c:pt>
              </c:strCache>
            </c:strRef>
          </c:tx>
          <c:marker>
            <c:symbol val="none"/>
          </c:marker>
          <c:cat>
            <c:strRef>
              <c:f>Gráficos!$T$3:$W$3</c:f>
              <c:strCache>
                <c:ptCount val="4"/>
                <c:pt idx="0">
                  <c:v>Soma</c:v>
                </c:pt>
                <c:pt idx="1">
                  <c:v>Energo</c:v>
                </c:pt>
                <c:pt idx="2">
                  <c:v>Psico</c:v>
                </c:pt>
                <c:pt idx="3">
                  <c:v>Mental</c:v>
                </c:pt>
              </c:strCache>
            </c:strRef>
          </c:cat>
          <c:val>
            <c:numRef>
              <c:f>Gráficos!$T$5:$W$5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76695424"/>
        <c:axId val="76696960"/>
      </c:lineChart>
      <c:catAx>
        <c:axId val="76695424"/>
        <c:scaling>
          <c:orientation val="minMax"/>
        </c:scaling>
        <c:axPos val="b"/>
        <c:majorTickMark val="none"/>
        <c:tickLblPos val="nextTo"/>
        <c:crossAx val="76696960"/>
        <c:crosses val="autoZero"/>
        <c:auto val="1"/>
        <c:lblAlgn val="ctr"/>
        <c:lblOffset val="100"/>
      </c:catAx>
      <c:valAx>
        <c:axId val="766969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Pontuações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66954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24'!$C$54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24'!$D$54:$G$54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24'!$C$55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24'!$D$55:$G$55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3123712"/>
        <c:axId val="113125248"/>
      </c:lineChart>
      <c:catAx>
        <c:axId val="113123712"/>
        <c:scaling>
          <c:orientation val="minMax"/>
        </c:scaling>
        <c:axPos val="b"/>
        <c:majorTickMark val="none"/>
        <c:tickLblPos val="nextTo"/>
        <c:crossAx val="113125248"/>
        <c:crosses val="autoZero"/>
        <c:auto val="1"/>
        <c:lblAlgn val="ctr"/>
        <c:lblOffset val="100"/>
      </c:catAx>
      <c:valAx>
        <c:axId val="113125248"/>
        <c:scaling>
          <c:orientation val="minMax"/>
        </c:scaling>
        <c:axPos val="l"/>
        <c:numFmt formatCode="General" sourceLinked="1"/>
        <c:majorTickMark val="none"/>
        <c:tickLblPos val="nextTo"/>
        <c:crossAx val="11312371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25'!$C$54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25'!$D$54:$G$54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25'!$C$55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25'!$D$55:$G$55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3383680"/>
        <c:axId val="113389568"/>
      </c:lineChart>
      <c:catAx>
        <c:axId val="113383680"/>
        <c:scaling>
          <c:orientation val="minMax"/>
        </c:scaling>
        <c:axPos val="b"/>
        <c:majorTickMark val="none"/>
        <c:tickLblPos val="nextTo"/>
        <c:crossAx val="113389568"/>
        <c:crosses val="autoZero"/>
        <c:auto val="1"/>
        <c:lblAlgn val="ctr"/>
        <c:lblOffset val="100"/>
      </c:catAx>
      <c:valAx>
        <c:axId val="113389568"/>
        <c:scaling>
          <c:orientation val="minMax"/>
        </c:scaling>
        <c:axPos val="l"/>
        <c:numFmt formatCode="General" sourceLinked="1"/>
        <c:majorTickMark val="none"/>
        <c:tickLblPos val="nextTo"/>
        <c:crossAx val="11338368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26'!$C$54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26'!$D$54:$G$54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26'!$C$55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26'!$D$55:$G$55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3574272"/>
        <c:axId val="113575808"/>
      </c:lineChart>
      <c:catAx>
        <c:axId val="113574272"/>
        <c:scaling>
          <c:orientation val="minMax"/>
        </c:scaling>
        <c:axPos val="b"/>
        <c:majorTickMark val="none"/>
        <c:tickLblPos val="nextTo"/>
        <c:crossAx val="113575808"/>
        <c:crosses val="autoZero"/>
        <c:auto val="1"/>
        <c:lblAlgn val="ctr"/>
        <c:lblOffset val="100"/>
      </c:catAx>
      <c:valAx>
        <c:axId val="113575808"/>
        <c:scaling>
          <c:orientation val="minMax"/>
        </c:scaling>
        <c:axPos val="l"/>
        <c:numFmt formatCode="General" sourceLinked="1"/>
        <c:majorTickMark val="none"/>
        <c:tickLblPos val="nextTo"/>
        <c:crossAx val="11357427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27'!$C$54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27'!$D$54:$G$54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27'!$C$55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27'!$D$55:$G$55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3768704"/>
        <c:axId val="114040832"/>
      </c:lineChart>
      <c:catAx>
        <c:axId val="113768704"/>
        <c:scaling>
          <c:orientation val="minMax"/>
        </c:scaling>
        <c:axPos val="b"/>
        <c:majorTickMark val="none"/>
        <c:tickLblPos val="nextTo"/>
        <c:crossAx val="114040832"/>
        <c:crosses val="autoZero"/>
        <c:auto val="1"/>
        <c:lblAlgn val="ctr"/>
        <c:lblOffset val="100"/>
      </c:catAx>
      <c:valAx>
        <c:axId val="114040832"/>
        <c:scaling>
          <c:orientation val="minMax"/>
        </c:scaling>
        <c:axPos val="l"/>
        <c:numFmt formatCode="General" sourceLinked="1"/>
        <c:majorTickMark val="none"/>
        <c:tickLblPos val="nextTo"/>
        <c:crossAx val="11376870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28'!$C$54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28'!$D$54:$G$54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28'!$C$55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28'!$D$55:$G$55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6511104"/>
        <c:axId val="116512640"/>
      </c:lineChart>
      <c:catAx>
        <c:axId val="116511104"/>
        <c:scaling>
          <c:orientation val="minMax"/>
        </c:scaling>
        <c:axPos val="b"/>
        <c:majorTickMark val="none"/>
        <c:tickLblPos val="nextTo"/>
        <c:crossAx val="116512640"/>
        <c:crosses val="autoZero"/>
        <c:auto val="1"/>
        <c:lblAlgn val="ctr"/>
        <c:lblOffset val="100"/>
      </c:catAx>
      <c:valAx>
        <c:axId val="116512640"/>
        <c:scaling>
          <c:orientation val="minMax"/>
        </c:scaling>
        <c:axPos val="l"/>
        <c:numFmt formatCode="General" sourceLinked="1"/>
        <c:majorTickMark val="none"/>
        <c:tickLblPos val="nextTo"/>
        <c:crossAx val="11651110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29'!$C$54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29'!$D$54:$G$54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29'!$C$55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29'!$D$55:$G$55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6615424"/>
        <c:axId val="116645888"/>
      </c:lineChart>
      <c:catAx>
        <c:axId val="116615424"/>
        <c:scaling>
          <c:orientation val="minMax"/>
        </c:scaling>
        <c:axPos val="b"/>
        <c:majorTickMark val="none"/>
        <c:tickLblPos val="nextTo"/>
        <c:crossAx val="116645888"/>
        <c:crosses val="autoZero"/>
        <c:auto val="1"/>
        <c:lblAlgn val="ctr"/>
        <c:lblOffset val="100"/>
      </c:catAx>
      <c:valAx>
        <c:axId val="116645888"/>
        <c:scaling>
          <c:orientation val="minMax"/>
        </c:scaling>
        <c:axPos val="l"/>
        <c:numFmt formatCode="General" sourceLinked="1"/>
        <c:majorTickMark val="none"/>
        <c:tickLblPos val="nextTo"/>
        <c:crossAx val="11661542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30'!$C$54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30'!$D$54:$G$54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30'!$C$55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30'!$D$55:$G$55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6822400"/>
        <c:axId val="116823936"/>
      </c:lineChart>
      <c:catAx>
        <c:axId val="116822400"/>
        <c:scaling>
          <c:orientation val="minMax"/>
        </c:scaling>
        <c:axPos val="b"/>
        <c:majorTickMark val="none"/>
        <c:tickLblPos val="nextTo"/>
        <c:crossAx val="116823936"/>
        <c:crosses val="autoZero"/>
        <c:auto val="1"/>
        <c:lblAlgn val="ctr"/>
        <c:lblOffset val="100"/>
      </c:catAx>
      <c:valAx>
        <c:axId val="116823936"/>
        <c:scaling>
          <c:orientation val="minMax"/>
        </c:scaling>
        <c:axPos val="l"/>
        <c:numFmt formatCode="General" sourceLinked="1"/>
        <c:majorTickMark val="none"/>
        <c:tickLblPos val="nextTo"/>
        <c:crossAx val="11682240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31'!$C$54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31'!$D$54:$G$54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31'!$C$55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31'!$D$55:$G$55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6992256"/>
        <c:axId val="116998144"/>
      </c:lineChart>
      <c:catAx>
        <c:axId val="116992256"/>
        <c:scaling>
          <c:orientation val="minMax"/>
        </c:scaling>
        <c:axPos val="b"/>
        <c:majorTickMark val="none"/>
        <c:tickLblPos val="nextTo"/>
        <c:crossAx val="116998144"/>
        <c:crosses val="autoZero"/>
        <c:auto val="1"/>
        <c:lblAlgn val="ctr"/>
        <c:lblOffset val="100"/>
      </c:catAx>
      <c:valAx>
        <c:axId val="116998144"/>
        <c:scaling>
          <c:orientation val="minMax"/>
        </c:scaling>
        <c:axPos val="l"/>
        <c:numFmt formatCode="General" sourceLinked="1"/>
        <c:majorTickMark val="none"/>
        <c:tickLblPos val="nextTo"/>
        <c:crossAx val="11699225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32'!$C$54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32'!$D$54:$G$54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32'!$C$55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32'!$D$55:$G$55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8260096"/>
        <c:axId val="118261632"/>
      </c:lineChart>
      <c:catAx>
        <c:axId val="118260096"/>
        <c:scaling>
          <c:orientation val="minMax"/>
        </c:scaling>
        <c:axPos val="b"/>
        <c:majorTickMark val="none"/>
        <c:tickLblPos val="nextTo"/>
        <c:crossAx val="118261632"/>
        <c:crosses val="autoZero"/>
        <c:auto val="1"/>
        <c:lblAlgn val="ctr"/>
        <c:lblOffset val="100"/>
      </c:catAx>
      <c:valAx>
        <c:axId val="118261632"/>
        <c:scaling>
          <c:orientation val="minMax"/>
        </c:scaling>
        <c:axPos val="l"/>
        <c:numFmt formatCode="General" sourceLinked="1"/>
        <c:majorTickMark val="none"/>
        <c:tickLblPos val="nextTo"/>
        <c:crossAx val="118260096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33'!$C$54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33'!$D$54:$G$54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33'!$C$55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33'!$D$55:$G$55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9220480"/>
        <c:axId val="119226368"/>
      </c:lineChart>
      <c:catAx>
        <c:axId val="119220480"/>
        <c:scaling>
          <c:orientation val="minMax"/>
        </c:scaling>
        <c:axPos val="b"/>
        <c:majorTickMark val="none"/>
        <c:tickLblPos val="nextTo"/>
        <c:crossAx val="119226368"/>
        <c:crosses val="autoZero"/>
        <c:auto val="1"/>
        <c:lblAlgn val="ctr"/>
        <c:lblOffset val="100"/>
      </c:catAx>
      <c:valAx>
        <c:axId val="119226368"/>
        <c:scaling>
          <c:orientation val="minMax"/>
        </c:scaling>
        <c:axPos val="l"/>
        <c:numFmt formatCode="General" sourceLinked="1"/>
        <c:majorTickMark val="none"/>
        <c:tickLblPos val="nextTo"/>
        <c:crossAx val="11922048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Performance 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strRef>
              <c:f>Gráficos!$S$10:$S$11</c:f>
              <c:strCache>
                <c:ptCount val="2"/>
                <c:pt idx="0">
                  <c:v>Meta</c:v>
                </c:pt>
                <c:pt idx="1">
                  <c:v>Laborat. Realizados</c:v>
                </c:pt>
              </c:strCache>
            </c:strRef>
          </c:cat>
          <c:val>
            <c:numRef>
              <c:f>Gráficos!$T$10:$T$11</c:f>
              <c:numCache>
                <c:formatCode>General</c:formatCode>
                <c:ptCount val="2"/>
                <c:pt idx="0">
                  <c:v>50</c:v>
                </c:pt>
                <c:pt idx="1">
                  <c:v>0</c:v>
                </c:pt>
              </c:numCache>
            </c:numRef>
          </c:val>
        </c:ser>
        <c:axId val="76723328"/>
        <c:axId val="76724864"/>
      </c:barChart>
      <c:catAx>
        <c:axId val="76723328"/>
        <c:scaling>
          <c:orientation val="minMax"/>
        </c:scaling>
        <c:axPos val="b"/>
        <c:majorTickMark val="none"/>
        <c:tickLblPos val="nextTo"/>
        <c:crossAx val="76724864"/>
        <c:crosses val="autoZero"/>
        <c:auto val="1"/>
        <c:lblAlgn val="ctr"/>
        <c:lblOffset val="100"/>
      </c:catAx>
      <c:valAx>
        <c:axId val="767248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N. Laboratórios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67233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064" footer="0.3149606200000006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34'!$C$54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34'!$D$54:$G$54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34'!$C$55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34'!$D$55:$G$55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0979840"/>
        <c:axId val="120981376"/>
      </c:lineChart>
      <c:catAx>
        <c:axId val="120979840"/>
        <c:scaling>
          <c:orientation val="minMax"/>
        </c:scaling>
        <c:axPos val="b"/>
        <c:majorTickMark val="none"/>
        <c:tickLblPos val="nextTo"/>
        <c:crossAx val="120981376"/>
        <c:crosses val="autoZero"/>
        <c:auto val="1"/>
        <c:lblAlgn val="ctr"/>
        <c:lblOffset val="100"/>
      </c:catAx>
      <c:valAx>
        <c:axId val="120981376"/>
        <c:scaling>
          <c:orientation val="minMax"/>
        </c:scaling>
        <c:axPos val="l"/>
        <c:numFmt formatCode="General" sourceLinked="1"/>
        <c:majorTickMark val="none"/>
        <c:tickLblPos val="nextTo"/>
        <c:crossAx val="12097984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35'!$C$54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35'!$D$54:$G$54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35'!$C$55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35'!$D$55:$G$55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1243904"/>
        <c:axId val="121253888"/>
      </c:lineChart>
      <c:catAx>
        <c:axId val="121243904"/>
        <c:scaling>
          <c:orientation val="minMax"/>
        </c:scaling>
        <c:axPos val="b"/>
        <c:majorTickMark val="none"/>
        <c:tickLblPos val="nextTo"/>
        <c:crossAx val="121253888"/>
        <c:crosses val="autoZero"/>
        <c:auto val="1"/>
        <c:lblAlgn val="ctr"/>
        <c:lblOffset val="100"/>
      </c:catAx>
      <c:valAx>
        <c:axId val="121253888"/>
        <c:scaling>
          <c:orientation val="minMax"/>
        </c:scaling>
        <c:axPos val="l"/>
        <c:numFmt formatCode="General" sourceLinked="1"/>
        <c:majorTickMark val="none"/>
        <c:tickLblPos val="nextTo"/>
        <c:crossAx val="12124390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36'!$C$54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36'!$D$54:$G$54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36'!$C$55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36'!$D$55:$G$55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1667968"/>
        <c:axId val="121669504"/>
      </c:lineChart>
      <c:catAx>
        <c:axId val="121667968"/>
        <c:scaling>
          <c:orientation val="minMax"/>
        </c:scaling>
        <c:axPos val="b"/>
        <c:majorTickMark val="none"/>
        <c:tickLblPos val="nextTo"/>
        <c:crossAx val="121669504"/>
        <c:crosses val="autoZero"/>
        <c:auto val="1"/>
        <c:lblAlgn val="ctr"/>
        <c:lblOffset val="100"/>
      </c:catAx>
      <c:valAx>
        <c:axId val="121669504"/>
        <c:scaling>
          <c:orientation val="minMax"/>
        </c:scaling>
        <c:axPos val="l"/>
        <c:numFmt formatCode="General" sourceLinked="1"/>
        <c:majorTickMark val="none"/>
        <c:tickLblPos val="nextTo"/>
        <c:crossAx val="12166796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37'!$C$54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37'!$D$54:$G$54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37'!$C$55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37'!$D$55:$G$55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1977088"/>
        <c:axId val="122023936"/>
      </c:lineChart>
      <c:catAx>
        <c:axId val="121977088"/>
        <c:scaling>
          <c:orientation val="minMax"/>
        </c:scaling>
        <c:axPos val="b"/>
        <c:majorTickMark val="none"/>
        <c:tickLblPos val="nextTo"/>
        <c:crossAx val="122023936"/>
        <c:crosses val="autoZero"/>
        <c:auto val="1"/>
        <c:lblAlgn val="ctr"/>
        <c:lblOffset val="100"/>
      </c:catAx>
      <c:valAx>
        <c:axId val="122023936"/>
        <c:scaling>
          <c:orientation val="minMax"/>
        </c:scaling>
        <c:axPos val="l"/>
        <c:numFmt formatCode="General" sourceLinked="1"/>
        <c:majorTickMark val="none"/>
        <c:tickLblPos val="nextTo"/>
        <c:crossAx val="12197708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38'!$C$54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38'!$D$54:$G$54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38'!$C$55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38'!$D$55:$G$55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2364288"/>
        <c:axId val="122365824"/>
      </c:lineChart>
      <c:catAx>
        <c:axId val="122364288"/>
        <c:scaling>
          <c:orientation val="minMax"/>
        </c:scaling>
        <c:axPos val="b"/>
        <c:majorTickMark val="none"/>
        <c:tickLblPos val="nextTo"/>
        <c:crossAx val="122365824"/>
        <c:crosses val="autoZero"/>
        <c:auto val="1"/>
        <c:lblAlgn val="ctr"/>
        <c:lblOffset val="100"/>
      </c:catAx>
      <c:valAx>
        <c:axId val="122365824"/>
        <c:scaling>
          <c:orientation val="minMax"/>
        </c:scaling>
        <c:axPos val="l"/>
        <c:numFmt formatCode="General" sourceLinked="1"/>
        <c:majorTickMark val="none"/>
        <c:tickLblPos val="nextTo"/>
        <c:crossAx val="12236428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39'!$C$54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39'!$D$54:$G$54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39'!$C$55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39'!$D$55:$G$55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2718464"/>
        <c:axId val="122720256"/>
      </c:lineChart>
      <c:catAx>
        <c:axId val="122718464"/>
        <c:scaling>
          <c:orientation val="minMax"/>
        </c:scaling>
        <c:axPos val="b"/>
        <c:majorTickMark val="none"/>
        <c:tickLblPos val="nextTo"/>
        <c:crossAx val="122720256"/>
        <c:crosses val="autoZero"/>
        <c:auto val="1"/>
        <c:lblAlgn val="ctr"/>
        <c:lblOffset val="100"/>
      </c:catAx>
      <c:valAx>
        <c:axId val="122720256"/>
        <c:scaling>
          <c:orientation val="minMax"/>
        </c:scaling>
        <c:axPos val="l"/>
        <c:numFmt formatCode="General" sourceLinked="1"/>
        <c:majorTickMark val="none"/>
        <c:tickLblPos val="nextTo"/>
        <c:crossAx val="12271846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40'!$C$54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40'!$D$54:$G$54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40'!$C$55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40'!$D$55:$G$55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2986880"/>
        <c:axId val="122988416"/>
      </c:lineChart>
      <c:catAx>
        <c:axId val="122986880"/>
        <c:scaling>
          <c:orientation val="minMax"/>
        </c:scaling>
        <c:axPos val="b"/>
        <c:majorTickMark val="none"/>
        <c:tickLblPos val="nextTo"/>
        <c:crossAx val="122988416"/>
        <c:crosses val="autoZero"/>
        <c:auto val="1"/>
        <c:lblAlgn val="ctr"/>
        <c:lblOffset val="100"/>
      </c:catAx>
      <c:valAx>
        <c:axId val="122988416"/>
        <c:scaling>
          <c:orientation val="minMax"/>
        </c:scaling>
        <c:axPos val="l"/>
        <c:numFmt formatCode="General" sourceLinked="1"/>
        <c:majorTickMark val="none"/>
        <c:tickLblPos val="nextTo"/>
        <c:crossAx val="12298688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41'!$C$54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41'!$D$54:$G$54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41'!$C$55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41'!$D$55:$G$55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3189504"/>
        <c:axId val="123207680"/>
      </c:lineChart>
      <c:catAx>
        <c:axId val="123189504"/>
        <c:scaling>
          <c:orientation val="minMax"/>
        </c:scaling>
        <c:axPos val="b"/>
        <c:majorTickMark val="none"/>
        <c:tickLblPos val="nextTo"/>
        <c:crossAx val="123207680"/>
        <c:crosses val="autoZero"/>
        <c:auto val="1"/>
        <c:lblAlgn val="ctr"/>
        <c:lblOffset val="100"/>
      </c:catAx>
      <c:valAx>
        <c:axId val="123207680"/>
        <c:scaling>
          <c:orientation val="minMax"/>
        </c:scaling>
        <c:axPos val="l"/>
        <c:numFmt formatCode="General" sourceLinked="1"/>
        <c:majorTickMark val="none"/>
        <c:tickLblPos val="nextTo"/>
        <c:crossAx val="12318950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42'!$C$54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42'!$D$54:$G$54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42'!$C$55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42'!$D$55:$G$55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3384192"/>
        <c:axId val="123385728"/>
      </c:lineChart>
      <c:catAx>
        <c:axId val="123384192"/>
        <c:scaling>
          <c:orientation val="minMax"/>
        </c:scaling>
        <c:axPos val="b"/>
        <c:majorTickMark val="none"/>
        <c:tickLblPos val="nextTo"/>
        <c:crossAx val="123385728"/>
        <c:crosses val="autoZero"/>
        <c:auto val="1"/>
        <c:lblAlgn val="ctr"/>
        <c:lblOffset val="100"/>
      </c:catAx>
      <c:valAx>
        <c:axId val="123385728"/>
        <c:scaling>
          <c:orientation val="minMax"/>
        </c:scaling>
        <c:axPos val="l"/>
        <c:numFmt formatCode="General" sourceLinked="1"/>
        <c:majorTickMark val="none"/>
        <c:tickLblPos val="nextTo"/>
        <c:crossAx val="12338419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43'!$C$54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43'!$D$54:$G$54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43'!$C$55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43'!$D$55:$G$55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23664640"/>
        <c:axId val="123863040"/>
      </c:lineChart>
      <c:catAx>
        <c:axId val="123664640"/>
        <c:scaling>
          <c:orientation val="minMax"/>
        </c:scaling>
        <c:axPos val="b"/>
        <c:majorTickMark val="none"/>
        <c:tickLblPos val="nextTo"/>
        <c:crossAx val="123863040"/>
        <c:crosses val="autoZero"/>
        <c:auto val="1"/>
        <c:lblAlgn val="ctr"/>
        <c:lblOffset val="100"/>
      </c:catAx>
      <c:valAx>
        <c:axId val="123863040"/>
        <c:scaling>
          <c:orientation val="minMax"/>
        </c:scaling>
        <c:axPos val="l"/>
        <c:numFmt formatCode="General" sourceLinked="1"/>
        <c:majorTickMark val="none"/>
        <c:tickLblPos val="nextTo"/>
        <c:crossAx val="12366464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Local dos Experimentos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dPt>
            <c:idx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cat>
            <c:strRef>
              <c:f>Gráficos!$U$13:$U$16</c:f>
              <c:strCache>
                <c:ptCount val="4"/>
                <c:pt idx="0">
                  <c:v>Aracê</c:v>
                </c:pt>
                <c:pt idx="1">
                  <c:v>CEAEC</c:v>
                </c:pt>
                <c:pt idx="2">
                  <c:v>IAC</c:v>
                </c:pt>
                <c:pt idx="3">
                  <c:v>IIPC</c:v>
                </c:pt>
              </c:strCache>
            </c:strRef>
          </c:cat>
          <c:val>
            <c:numRef>
              <c:f>Gráficos!$W$13:$W$16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cylinder"/>
        <c:axId val="77145600"/>
        <c:axId val="77147136"/>
        <c:axId val="0"/>
      </c:bar3DChart>
      <c:catAx>
        <c:axId val="77145600"/>
        <c:scaling>
          <c:orientation val="minMax"/>
        </c:scaling>
        <c:axPos val="b"/>
        <c:majorTickMark val="none"/>
        <c:tickLblPos val="nextTo"/>
        <c:crossAx val="77147136"/>
        <c:crosses val="autoZero"/>
        <c:auto val="1"/>
        <c:lblAlgn val="ctr"/>
        <c:lblOffset val="100"/>
      </c:catAx>
      <c:valAx>
        <c:axId val="771471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Quantidade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71456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047" footer="0.3149606200000004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44'!$C$54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44'!$D$54:$G$54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44'!$C$55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44'!$D$53:$G$53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44'!$D$55:$G$55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8922880"/>
        <c:axId val="98924416"/>
      </c:lineChart>
      <c:catAx>
        <c:axId val="98922880"/>
        <c:scaling>
          <c:orientation val="minMax"/>
        </c:scaling>
        <c:axPos val="b"/>
        <c:majorTickMark val="none"/>
        <c:tickLblPos val="nextTo"/>
        <c:crossAx val="98924416"/>
        <c:crosses val="autoZero"/>
        <c:auto val="1"/>
        <c:lblAlgn val="ctr"/>
        <c:lblOffset val="100"/>
      </c:catAx>
      <c:valAx>
        <c:axId val="98924416"/>
        <c:scaling>
          <c:orientation val="minMax"/>
        </c:scaling>
        <c:axPos val="l"/>
        <c:numFmt formatCode="General" sourceLinked="1"/>
        <c:majorTickMark val="none"/>
        <c:tickLblPos val="nextTo"/>
        <c:crossAx val="9892288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45'!$C$54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45'!$D$54:$G$54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45'!$C$55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45'!$D$53:$G$53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45'!$D$55:$G$55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1505280"/>
        <c:axId val="102932480"/>
      </c:lineChart>
      <c:catAx>
        <c:axId val="101505280"/>
        <c:scaling>
          <c:orientation val="minMax"/>
        </c:scaling>
        <c:axPos val="b"/>
        <c:majorTickMark val="none"/>
        <c:tickLblPos val="nextTo"/>
        <c:crossAx val="102932480"/>
        <c:crosses val="autoZero"/>
        <c:auto val="1"/>
        <c:lblAlgn val="ctr"/>
        <c:lblOffset val="100"/>
      </c:catAx>
      <c:valAx>
        <c:axId val="102932480"/>
        <c:scaling>
          <c:orientation val="minMax"/>
        </c:scaling>
        <c:axPos val="l"/>
        <c:numFmt formatCode="General" sourceLinked="1"/>
        <c:majorTickMark val="none"/>
        <c:tickLblPos val="nextTo"/>
        <c:crossAx val="101505280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46'!$C$54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46'!$D$54:$G$54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46'!$C$55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46'!$D$53:$G$53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46'!$D$55:$G$55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2748544"/>
        <c:axId val="102750080"/>
      </c:lineChart>
      <c:catAx>
        <c:axId val="102748544"/>
        <c:scaling>
          <c:orientation val="minMax"/>
        </c:scaling>
        <c:axPos val="b"/>
        <c:majorTickMark val="none"/>
        <c:tickLblPos val="nextTo"/>
        <c:crossAx val="102750080"/>
        <c:crosses val="autoZero"/>
        <c:auto val="1"/>
        <c:lblAlgn val="ctr"/>
        <c:lblOffset val="100"/>
      </c:catAx>
      <c:valAx>
        <c:axId val="102750080"/>
        <c:scaling>
          <c:orientation val="minMax"/>
        </c:scaling>
        <c:axPos val="l"/>
        <c:numFmt formatCode="General" sourceLinked="1"/>
        <c:majorTickMark val="none"/>
        <c:tickLblPos val="nextTo"/>
        <c:crossAx val="10274854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47'!$C$54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47'!$D$54:$G$54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47'!$C$55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47'!$D$53:$G$53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47'!$D$55:$G$55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192832"/>
        <c:axId val="103198720"/>
      </c:lineChart>
      <c:catAx>
        <c:axId val="103192832"/>
        <c:scaling>
          <c:orientation val="minMax"/>
        </c:scaling>
        <c:axPos val="b"/>
        <c:majorTickMark val="none"/>
        <c:tickLblPos val="nextTo"/>
        <c:crossAx val="103198720"/>
        <c:crosses val="autoZero"/>
        <c:auto val="1"/>
        <c:lblAlgn val="ctr"/>
        <c:lblOffset val="100"/>
      </c:catAx>
      <c:valAx>
        <c:axId val="103198720"/>
        <c:scaling>
          <c:orientation val="minMax"/>
        </c:scaling>
        <c:axPos val="l"/>
        <c:numFmt formatCode="General" sourceLinked="1"/>
        <c:majorTickMark val="none"/>
        <c:tickLblPos val="nextTo"/>
        <c:crossAx val="10319283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48'!$C$54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48'!$D$54:$G$54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48'!$C$55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48'!$D$53:$G$53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48'!$D$55:$G$55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2965632"/>
        <c:axId val="102967168"/>
      </c:lineChart>
      <c:catAx>
        <c:axId val="102965632"/>
        <c:scaling>
          <c:orientation val="minMax"/>
        </c:scaling>
        <c:axPos val="b"/>
        <c:majorTickMark val="none"/>
        <c:tickLblPos val="nextTo"/>
        <c:crossAx val="102967168"/>
        <c:crosses val="autoZero"/>
        <c:auto val="1"/>
        <c:lblAlgn val="ctr"/>
        <c:lblOffset val="100"/>
      </c:catAx>
      <c:valAx>
        <c:axId val="102967168"/>
        <c:scaling>
          <c:orientation val="minMax"/>
        </c:scaling>
        <c:axPos val="l"/>
        <c:numFmt formatCode="General" sourceLinked="1"/>
        <c:majorTickMark val="none"/>
        <c:tickLblPos val="nextTo"/>
        <c:crossAx val="10296563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49'!$C$54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49'!$D$53:$G$53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49'!$D$54:$G$54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49'!$C$55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49'!$D$53:$G$53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49'!$D$55:$G$55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016128"/>
        <c:axId val="104022016"/>
      </c:lineChart>
      <c:catAx>
        <c:axId val="104016128"/>
        <c:scaling>
          <c:orientation val="minMax"/>
        </c:scaling>
        <c:axPos val="b"/>
        <c:majorTickMark val="none"/>
        <c:tickLblPos val="nextTo"/>
        <c:crossAx val="104022016"/>
        <c:crosses val="autoZero"/>
        <c:auto val="1"/>
        <c:lblAlgn val="ctr"/>
        <c:lblOffset val="100"/>
      </c:catAx>
      <c:valAx>
        <c:axId val="104022016"/>
        <c:scaling>
          <c:orientation val="minMax"/>
        </c:scaling>
        <c:axPos val="l"/>
        <c:numFmt formatCode="General" sourceLinked="1"/>
        <c:majorTickMark val="none"/>
        <c:tickLblPos val="nextTo"/>
        <c:crossAx val="10401612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50'!$C$54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50'!$D$53:$G$53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50'!$D$54:$G$54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50'!$C$55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50'!$D$53:$G$53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50'!$D$55:$G$55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305024"/>
        <c:axId val="104306560"/>
      </c:lineChart>
      <c:catAx>
        <c:axId val="104305024"/>
        <c:scaling>
          <c:orientation val="minMax"/>
        </c:scaling>
        <c:axPos val="b"/>
        <c:majorTickMark val="none"/>
        <c:tickLblPos val="nextTo"/>
        <c:crossAx val="104306560"/>
        <c:crosses val="autoZero"/>
        <c:auto val="1"/>
        <c:lblAlgn val="ctr"/>
        <c:lblOffset val="100"/>
      </c:catAx>
      <c:valAx>
        <c:axId val="104306560"/>
        <c:scaling>
          <c:orientation val="minMax"/>
        </c:scaling>
        <c:axPos val="l"/>
        <c:numFmt formatCode="General" sourceLinked="1"/>
        <c:majorTickMark val="none"/>
        <c:tickLblPos val="nextTo"/>
        <c:crossAx val="10430502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Tipo de Laboratório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spPr>
            <a:solidFill>
              <a:srgbClr val="FF0000"/>
            </a:solidFill>
          </c:spPr>
          <c:cat>
            <c:strRef>
              <c:f>Gráficos!$V$17:$V$41</c:f>
              <c:strCache>
                <c:ptCount val="25"/>
                <c:pt idx="0">
                  <c:v>Autorganização</c:v>
                </c:pt>
                <c:pt idx="1">
                  <c:v>Cosmoconsciência</c:v>
                </c:pt>
                <c:pt idx="2">
                  <c:v>Cosmoética</c:v>
                </c:pt>
                <c:pt idx="3">
                  <c:v>Cosmograma</c:v>
                </c:pt>
                <c:pt idx="4">
                  <c:v>Curso Intermissivo</c:v>
                </c:pt>
                <c:pt idx="5">
                  <c:v>Despertologia</c:v>
                </c:pt>
                <c:pt idx="6">
                  <c:v>Dif. Pensênica </c:v>
                </c:pt>
                <c:pt idx="7">
                  <c:v>Dupla Evolutiva</c:v>
                </c:pt>
                <c:pt idx="8">
                  <c:v>Estado Vibracional</c:v>
                </c:pt>
                <c:pt idx="9">
                  <c:v>Evoluciologia </c:v>
                </c:pt>
                <c:pt idx="10">
                  <c:v>Fitoenergia</c:v>
                </c:pt>
                <c:pt idx="11">
                  <c:v>Grupalidade</c:v>
                </c:pt>
                <c:pt idx="12">
                  <c:v>Imob. Física Vígil</c:v>
                </c:pt>
                <c:pt idx="13">
                  <c:v>Mentalsomática</c:v>
                </c:pt>
                <c:pt idx="14">
                  <c:v>Paraeducação </c:v>
                </c:pt>
                <c:pt idx="15">
                  <c:v>Paragenética</c:v>
                </c:pt>
                <c:pt idx="16">
                  <c:v>Paz</c:v>
                </c:pt>
                <c:pt idx="17">
                  <c:v>Pensenologia</c:v>
                </c:pt>
                <c:pt idx="18">
                  <c:v>Proéxis</c:v>
                </c:pt>
                <c:pt idx="19">
                  <c:v>Projectarium</c:v>
                </c:pt>
                <c:pt idx="20">
                  <c:v>Serenarium</c:v>
                </c:pt>
                <c:pt idx="21">
                  <c:v>Retrocognições</c:v>
                </c:pt>
                <c:pt idx="22">
                  <c:v>Sinal. Energética</c:v>
                </c:pt>
                <c:pt idx="23">
                  <c:v>Téc. Projetivas</c:v>
                </c:pt>
                <c:pt idx="24">
                  <c:v>Tenepes</c:v>
                </c:pt>
              </c:strCache>
            </c:strRef>
          </c:cat>
          <c:val>
            <c:numRef>
              <c:f>Gráficos!$X$17:$X$41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77156736"/>
        <c:axId val="77158272"/>
      </c:barChart>
      <c:catAx>
        <c:axId val="77156736"/>
        <c:scaling>
          <c:orientation val="minMax"/>
        </c:scaling>
        <c:axPos val="l"/>
        <c:majorTickMark val="none"/>
        <c:tickLblPos val="nextTo"/>
        <c:crossAx val="77158272"/>
        <c:crosses val="autoZero"/>
        <c:auto val="1"/>
        <c:lblAlgn val="ctr"/>
        <c:lblOffset val="100"/>
      </c:catAx>
      <c:valAx>
        <c:axId val="77158272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crossAx val="7715673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047" footer="0.3149606200000004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1'!$C$54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1'!$C$55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1'!$D$53:$G$53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1'!$D$55:$G$55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77265152"/>
        <c:axId val="85159936"/>
      </c:lineChart>
      <c:catAx>
        <c:axId val="77265152"/>
        <c:scaling>
          <c:orientation val="minMax"/>
        </c:scaling>
        <c:axPos val="b"/>
        <c:majorTickMark val="none"/>
        <c:tickLblPos val="nextTo"/>
        <c:crossAx val="85159936"/>
        <c:crosses val="autoZero"/>
        <c:auto val="1"/>
        <c:lblAlgn val="ctr"/>
        <c:lblOffset val="100"/>
      </c:catAx>
      <c:valAx>
        <c:axId val="85159936"/>
        <c:scaling>
          <c:orientation val="minMax"/>
        </c:scaling>
        <c:axPos val="l"/>
        <c:numFmt formatCode="General" sourceLinked="1"/>
        <c:majorTickMark val="none"/>
        <c:tickLblPos val="nextTo"/>
        <c:crossAx val="77265152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2'!$C$54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2'!$C$55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2'!$D$53:$G$53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2'!$D$55:$G$55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85422464"/>
        <c:axId val="85424000"/>
      </c:lineChart>
      <c:catAx>
        <c:axId val="85422464"/>
        <c:scaling>
          <c:orientation val="minMax"/>
        </c:scaling>
        <c:axPos val="b"/>
        <c:majorTickMark val="none"/>
        <c:tickLblPos val="nextTo"/>
        <c:crossAx val="85424000"/>
        <c:crosses val="autoZero"/>
        <c:auto val="1"/>
        <c:lblAlgn val="ctr"/>
        <c:lblOffset val="100"/>
      </c:catAx>
      <c:valAx>
        <c:axId val="85424000"/>
        <c:scaling>
          <c:orientation val="minMax"/>
        </c:scaling>
        <c:axPos val="l"/>
        <c:numFmt formatCode="General" sourceLinked="1"/>
        <c:majorTickMark val="none"/>
        <c:tickLblPos val="nextTo"/>
        <c:crossAx val="85422464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lineChart>
        <c:grouping val="standard"/>
        <c:ser>
          <c:idx val="0"/>
          <c:order val="0"/>
          <c:tx>
            <c:strRef>
              <c:f>'Lab 3'!$C$54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'Lab 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3'!$D$54:$G$54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'Lab 3'!$C$55</c:f>
              <c:strCache>
                <c:ptCount val="1"/>
                <c:pt idx="0">
                  <c:v>Despois</c:v>
                </c:pt>
              </c:strCache>
            </c:strRef>
          </c:tx>
          <c:marker>
            <c:symbol val="none"/>
          </c:marker>
          <c:cat>
            <c:strRef>
              <c:f>'Lab 3'!$D$53:$G$53</c:f>
              <c:strCache>
                <c:ptCount val="4"/>
                <c:pt idx="0">
                  <c:v>Soma</c:v>
                </c:pt>
                <c:pt idx="1">
                  <c:v>Energ</c:v>
                </c:pt>
                <c:pt idx="2">
                  <c:v>Psicos</c:v>
                </c:pt>
                <c:pt idx="3">
                  <c:v>Mental</c:v>
                </c:pt>
              </c:strCache>
            </c:strRef>
          </c:cat>
          <c:val>
            <c:numRef>
              <c:f>'Lab 3'!$D$55:$G$55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85563648"/>
        <c:axId val="85569536"/>
      </c:lineChart>
      <c:catAx>
        <c:axId val="85563648"/>
        <c:scaling>
          <c:orientation val="minMax"/>
        </c:scaling>
        <c:axPos val="b"/>
        <c:majorTickMark val="none"/>
        <c:tickLblPos val="nextTo"/>
        <c:crossAx val="85569536"/>
        <c:crosses val="autoZero"/>
        <c:auto val="1"/>
        <c:lblAlgn val="ctr"/>
        <c:lblOffset val="100"/>
      </c:catAx>
      <c:valAx>
        <c:axId val="85569536"/>
        <c:scaling>
          <c:orientation val="minMax"/>
        </c:scaling>
        <c:axPos val="l"/>
        <c:numFmt formatCode="General" sourceLinked="1"/>
        <c:majorTickMark val="none"/>
        <c:tickLblPos val="nextTo"/>
        <c:crossAx val="85563648"/>
        <c:crosses val="autoZero"/>
        <c:crossBetween val="between"/>
      </c:valAx>
    </c:plotArea>
    <c:legend>
      <c:legendPos val="b"/>
      <c:layout/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161927</xdr:colOff>
      <xdr:row>2</xdr:row>
      <xdr:rowOff>104776</xdr:rowOff>
    </xdr:from>
    <xdr:to>
      <xdr:col>7</xdr:col>
      <xdr:colOff>47625</xdr:colOff>
      <xdr:row>13</xdr:row>
      <xdr:rowOff>104776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523875</xdr:colOff>
      <xdr:row>13</xdr:row>
      <xdr:rowOff>152401</xdr:rowOff>
    </xdr:from>
    <xdr:to>
      <xdr:col>14</xdr:col>
      <xdr:colOff>400050</xdr:colOff>
      <xdr:row>25</xdr:row>
      <xdr:rowOff>95250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257175</xdr:colOff>
      <xdr:row>2</xdr:row>
      <xdr:rowOff>85725</xdr:rowOff>
    </xdr:from>
    <xdr:to>
      <xdr:col>14</xdr:col>
      <xdr:colOff>504825</xdr:colOff>
      <xdr:row>13</xdr:row>
      <xdr:rowOff>171450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190500</xdr:colOff>
      <xdr:row>2</xdr:row>
      <xdr:rowOff>57151</xdr:rowOff>
    </xdr:from>
    <xdr:to>
      <xdr:col>6</xdr:col>
      <xdr:colOff>476250</xdr:colOff>
      <xdr:row>13</xdr:row>
      <xdr:rowOff>76201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361950</xdr:colOff>
      <xdr:row>24</xdr:row>
      <xdr:rowOff>133351</xdr:rowOff>
    </xdr:from>
    <xdr:to>
      <xdr:col>14</xdr:col>
      <xdr:colOff>581025</xdr:colOff>
      <xdr:row>36</xdr:row>
      <xdr:rowOff>180975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47625</xdr:colOff>
      <xdr:row>13</xdr:row>
      <xdr:rowOff>161925</xdr:rowOff>
    </xdr:from>
    <xdr:to>
      <xdr:col>8</xdr:col>
      <xdr:colOff>352425</xdr:colOff>
      <xdr:row>36</xdr:row>
      <xdr:rowOff>142875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7</xdr:row>
      <xdr:rowOff>38100</xdr:rowOff>
    </xdr:from>
    <xdr:to>
      <xdr:col>13</xdr:col>
      <xdr:colOff>647700</xdr:colOff>
      <xdr:row>14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oleObject" Target="../embeddings/oleObject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oleObject" Target="../embeddings/oleObject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oleObject" Target="../embeddings/oleObject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oleObject" Target="../embeddings/oleObject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oleObject" Target="../embeddings/oleObject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oleObject" Target="../embeddings/oleObject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oleObject" Target="../embeddings/oleObject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oleObject" Target="../embeddings/oleObject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oleObject" Target="../embeddings/oleObject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oleObject" Target="../embeddings/oleObject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oleObject" Target="../embeddings/oleObject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oleObject" Target="../embeddings/oleObject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oleObject" Target="../embeddings/oleObject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oleObject" Target="../embeddings/oleObject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oleObject" Target="../embeddings/oleObject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oleObject" Target="../embeddings/oleObject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oleObject" Target="../embeddings/oleObject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oleObject" Target="../embeddings/oleObject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oleObject" Target="../embeddings/oleObject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oleObject" Target="../embeddings/oleObject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oleObject" Target="../embeddings/oleObject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oleObject" Target="../embeddings/oleObject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oleObject" Target="../embeddings/oleObject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oleObject" Target="../embeddings/oleObject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oleObject" Target="../embeddings/oleObject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oleObject" Target="../embeddings/oleObject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oleObject" Target="../embeddings/oleObject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oleObject" Target="../embeddings/oleObject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4" Type="http://schemas.openxmlformats.org/officeDocument/2006/relationships/oleObject" Target="../embeddings/oleObject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4" Type="http://schemas.openxmlformats.org/officeDocument/2006/relationships/oleObject" Target="../embeddings/oleObject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4" Type="http://schemas.openxmlformats.org/officeDocument/2006/relationships/oleObject" Target="../embeddings/oleObject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4" Type="http://schemas.openxmlformats.org/officeDocument/2006/relationships/oleObject" Target="../embeddings/oleObject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4" Type="http://schemas.openxmlformats.org/officeDocument/2006/relationships/oleObject" Target="../embeddings/oleObject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66"/>
  <sheetViews>
    <sheetView showGridLines="0" tabSelected="1" topLeftCell="A6" workbookViewId="0">
      <selection activeCell="Q8" sqref="Q8"/>
    </sheetView>
  </sheetViews>
  <sheetFormatPr defaultRowHeight="15"/>
  <cols>
    <col min="1" max="1" width="1.28515625" customWidth="1"/>
    <col min="11" max="15" width="9.140625" customWidth="1"/>
    <col min="16" max="16" width="1" style="1" customWidth="1"/>
    <col min="17" max="17" width="9.140625" style="39" customWidth="1"/>
    <col min="18" max="22" width="9.140625" style="40" customWidth="1"/>
    <col min="23" max="28" width="9.140625" style="40"/>
    <col min="29" max="33" width="9.140625" style="39"/>
    <col min="34" max="43" width="9.140625" style="44"/>
  </cols>
  <sheetData>
    <row r="1" spans="1:28" ht="6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8"/>
    </row>
    <row r="2" spans="1:28" ht="21">
      <c r="A2" s="34"/>
      <c r="B2" s="46" t="s">
        <v>72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38"/>
    </row>
    <row r="3" spans="1:28">
      <c r="A3" s="34"/>
      <c r="P3" s="38"/>
      <c r="T3" s="40" t="s">
        <v>2</v>
      </c>
      <c r="U3" s="40" t="s">
        <v>57</v>
      </c>
      <c r="V3" s="40" t="s">
        <v>58</v>
      </c>
      <c r="W3" s="40" t="s">
        <v>48</v>
      </c>
    </row>
    <row r="4" spans="1:28">
      <c r="A4" s="34"/>
      <c r="P4" s="38"/>
      <c r="S4" s="40" t="s">
        <v>43</v>
      </c>
      <c r="T4" s="40">
        <f>'Lab 1'!D54+'Lab 2'!D54+'Lab 3'!D54+'Lab 4'!D54+'Lab 5'!D54+'Lab 6'!D54+'Lab 7'!D54+'Lab 8'!D54+'Lab 9'!D54+'Lab 10'!D54+'Lab 11'!D54+'Lab 12'!D54+'Lab 13'!D54+'Lab 14'!D54+'Lab 15'!D54+'Lab 16'!D54+'Lab 17'!D54+'Lab 18'!D54+'Lab 19'!D54+'Lab 20'!D54+'Lab 21'!D54+'Lab 22'!D54+'Lab 23'!D54+'Lab 24'!D54+'Lab 25'!D54+'Lab 26'!D54+'Lab 27'!D54+'Lab 28'!D54+'Lab 29'!D54+'Lab 30'!D54+'Lab 31'!D54+'Lab 32'!D54+'Lab 33'!D54+'Lab 34'!D54+'Lab 35'!D54+'Lab 36'!D54+'Lab 37'!D54+'Lab 38'!D54+'Lab 39'!D54+'Lab 40'!D54+'Lab 41'!D54+'Lab 42'!D54+'Lab 43'!D54+'Lab 44'!D54+'Lab 45'!D54+'Lab 46'!D54+'Lab 47'!D54+'Lab 48'!D54+'Lab 49'!D54+'Lab 50'!D54</f>
        <v>0</v>
      </c>
      <c r="U4" s="40">
        <f>'Lab 1'!E54+'Lab 2'!E54+'Lab 3'!E54+'Lab 4'!E54+'Lab 5'!E54+'Lab 6'!E54+'Lab 7'!E54+'Lab 8'!E54+'Lab 9'!E54+'Lab 10'!E54+'Lab 11'!E54+'Lab 12'!E54+'Lab 13'!E54+'Lab 14'!E54+'Lab 15'!E54+'Lab 16'!E54+'Lab 17'!E54+'Lab 18'!E54+'Lab 19'!E54+'Lab 20'!E54+'Lab 21'!E54+'Lab 22'!E54+'Lab 23'!E54+'Lab 24'!E54+'Lab 25'!E54+'Lab 26'!E54+'Lab 27'!E54+'Lab 28'!E54+'Lab 29'!E54+'Lab 30'!E54+'Lab 31'!E54+'Lab 32'!E54+'Lab 33'!E54+'Lab 34'!E54+'Lab 35'!E54+'Lab 36'!E54+'Lab 37'!E54+'Lab 38'!E54+'Lab 39'!E54+'Lab 40'!E54+'Lab 41'!E54+'Lab 42'!E54+'Lab 43'!E54+'Lab 44'!E54+'Lab 45'!E54+'Lab 46'!E54+'Lab 47'!E54+'Lab 48'!E54+'Lab 49'!E54+'Lab 50'!E54</f>
        <v>0</v>
      </c>
      <c r="V4" s="40">
        <f>'Lab 1'!F54+'Lab 2'!F54+'Lab 3'!F54+'Lab 4'!F54+'Lab 5'!F54+'Lab 6'!F54+'Lab 7'!F54+'Lab 8'!F54+'Lab 9'!F54+'Lab 10'!F54+'Lab 11'!F54+'Lab 12'!F54+'Lab 13'!F54+'Lab 14'!F54+'Lab 15'!F54+'Lab 16'!F54+'Lab 17'!F54+'Lab 18'!F54+'Lab 19'!F54+'Lab 20'!F54+'Lab 21'!F54+'Lab 22'!F54+'Lab 23'!F54+'Lab 24'!F54+'Lab 25'!F54+'Lab 26'!F54+'Lab 27'!F54+'Lab 28'!F54+'Lab 29'!F54+'Lab 30'!F54+'Lab 31'!F54+'Lab 32'!F54+'Lab 33'!F54+'Lab 34'!F54+'Lab 35'!F54+'Lab 36'!F54+'Lab 37'!F54+'Lab 38'!F54+'Lab 39'!F54+'Lab 40'!F54+'Lab 41'!F54+'Lab 42'!F54+'Lab 43'!F54+'Lab 44'!F54+'Lab 45'!F54+'Lab 46'!F54+'Lab 47'!F54+'Lab 48'!F54+'Lab 49'!F54+'Lab 50'!F54</f>
        <v>0</v>
      </c>
      <c r="W4" s="40">
        <f>'Lab 1'!G54+'Lab 2'!G54+'Lab 3'!G54+'Lab 4'!G54+'Lab 5'!G54+'Lab 6'!G54+'Lab 7'!G54+'Lab 8'!G54+'Lab 9'!G54+'Lab 10'!G54+'Lab 11'!G54+'Lab 12'!G54+'Lab 13'!G54+'Lab 14'!G54+'Lab 15'!G54+'Lab 16'!G54+'Lab 17'!G54+'Lab 18'!G54+'Lab 19'!G54+'Lab 20'!G54+'Lab 21'!G54+'Lab 22'!G54+'Lab 23'!G54+'Lab 24'!G54+'Lab 25'!G54+'Lab 26'!G54+'Lab 27'!G54+'Lab 28'!G54+'Lab 29'!G54+'Lab 30'!G54+'Lab 31'!G54+'Lab 32'!G54+'Lab 33'!G54+'Lab 34'!G54+'Lab 35'!G54+'Lab 36'!G54+'Lab 37'!G54+'Lab 38'!G54+'Lab 39'!G54+'Lab 40'!G54+'Lab 41'!G54+'Lab 42'!G54+'Lab 43'!G54+'Lab 44'!G54+'Lab 45'!G54+'Lab 46'!G54+'Lab 47'!G54+'Lab 48'!G54+'Lab 49'!G54+'Lab 50'!G54</f>
        <v>0</v>
      </c>
    </row>
    <row r="5" spans="1:28">
      <c r="A5" s="34"/>
      <c r="P5" s="38"/>
      <c r="S5" s="40" t="s">
        <v>44</v>
      </c>
      <c r="T5" s="40">
        <f>'Lab 1'!D55+'Lab 2'!D55+'Lab 3'!D55+'Lab 4'!D55+'Lab 5'!D55+'Lab 6'!D55+'Lab 7'!D55+'Lab 8'!D55+'Lab 9'!D55+'Lab 10'!D55+'Lab 11'!D55+'Lab 12'!D55+'Lab 13'!D55+'Lab 14'!D55+'Lab 15'!D55+'Lab 16'!D55+'Lab 17'!D55+'Lab 18'!D55+'Lab 19'!D55+'Lab 20'!D55+'Lab 21'!D55+'Lab 22'!D55+'Lab 23'!D55+'Lab 24'!D55+'Lab 25'!D55+'Lab 26'!D55+'Lab 27'!D55+'Lab 28'!D55+'Lab 29'!D55+'Lab 20'!D55+'Lab 31'!D55+'Lab 32'!D55+'Lab 33'!D55+'Lab 34'!D55+'Lab 35'!D55+'Lab 36'!D55+'Lab 37'!D55+'Lab 38'!D55+'Lab 39'!D55+'Lab 40'!D55+'Lab 41'!D55+'Lab 42'!D55+'Lab 43'!D55+'Lab 44'!D55+'Lab 45'!D55+'Lab 46'!D55+'Lab 47'!D55+'Lab 48'!D55+'Lab 49'!D55+'Lab 50'!D55</f>
        <v>0</v>
      </c>
      <c r="U5" s="40">
        <f>'Lab 1'!E55+'Lab 2'!E55+'Lab 3'!E55+'Lab 4'!E55+'Lab 5'!E55+'Lab 6'!E55+'Lab 7'!E55+'Lab 8'!E55+'Lab 9'!E55+'Lab 10'!E55+'Lab 11'!E55+'Lab 12'!E55+'Lab 13'!E55+'Lab 14'!E55+'Lab 15'!E55+'Lab 16'!E55+'Lab 17'!E55+'Lab 18'!E55+'Lab 19'!E55+'Lab 20'!E55+'Lab 21'!E55+'Lab 22'!E55+'Lab 23'!E55+'Lab 24'!E55+'Lab 25'!E55+'Lab 26'!E55+'Lab 27'!E55+'Lab 28'!E55+'Lab 29'!E55+'Lab 20'!E55+'Lab 31'!E55+'Lab 32'!E55+'Lab 33'!E55+'Lab 34'!E55+'Lab 35'!E55+'Lab 36'!E55+'Lab 37'!E55+'Lab 38'!E55+'Lab 39'!E55+'Lab 40'!E55+'Lab 41'!E55+'Lab 42'!E55+'Lab 43'!E55+'Lab 44'!E55+'Lab 45'!E55+'Lab 46'!E55+'Lab 47'!E55+'Lab 48'!E55+'Lab 49'!E55+'Lab 50'!E55</f>
        <v>0</v>
      </c>
      <c r="V5" s="40">
        <f>'Lab 1'!F55+'Lab 2'!F55+'Lab 3'!F55+'Lab 4'!F55+'Lab 5'!F55+'Lab 6'!F55+'Lab 7'!F55+'Lab 8'!F55+'Lab 9'!F55+'Lab 10'!F55+'Lab 11'!F55+'Lab 12'!F55+'Lab 13'!F55+'Lab 14'!F55+'Lab 15'!F55+'Lab 16'!F55+'Lab 17'!F55+'Lab 18'!F55+'Lab 19'!F55+'Lab 20'!F55+'Lab 21'!F55+'Lab 22'!F55+'Lab 23'!F55+'Lab 24'!F55+'Lab 25'!F55+'Lab 26'!F55+'Lab 27'!F55+'Lab 28'!F55+'Lab 29'!F55+'Lab 20'!F55+'Lab 31'!F55+'Lab 32'!F55+'Lab 33'!F55+'Lab 34'!F55+'Lab 35'!F55+'Lab 36'!F55+'Lab 37'!F55+'Lab 38'!F55+'Lab 39'!F55+'Lab 40'!F55+'Lab 41'!F55+'Lab 42'!F55+'Lab 43'!F55+'Lab 44'!F55+'Lab 45'!F55+'Lab 46'!F55+'Lab 47'!F55+'Lab 48'!F55+'Lab 49'!F55+'Lab 50'!F55</f>
        <v>0</v>
      </c>
      <c r="W5" s="40">
        <f>'Lab 1'!G55+'Lab 2'!G55+'Lab 3'!G55+'Lab 4'!G55+'Lab 5'!G55+'Lab 6'!G55+'Lab 7'!G55+'Lab 8'!G55+'Lab 9'!G55+'Lab 10'!G55+'Lab 11'!G55+'Lab 12'!G55+'Lab 13'!G55+'Lab 14'!G55+'Lab 15'!G55+'Lab 16'!G55+'Lab 17'!G55+'Lab 18'!G55+'Lab 19'!G55+'Lab 20'!G55+'Lab 21'!G55+'Lab 22'!G55+'Lab 23'!G55+'Lab 24'!G55+'Lab 25'!G55+'Lab 26'!G55+'Lab 27'!G55+'Lab 28'!G55+'Lab 29'!G55+'Lab 20'!G55+'Lab 31'!G55+'Lab 32'!G55+'Lab 33'!G55+'Lab 34'!G55+'Lab 35'!G55+'Lab 36'!G55+'Lab 37'!G55+'Lab 38'!G55+'Lab 39'!G55+'Lab 40'!G55+'Lab 41'!G55+'Lab 42'!G55+'Lab 43'!G55+'Lab 44'!G55+'Lab 45'!G55+'Lab 46'!G55+'Lab 47'!G55+'Lab 48'!G55+'Lab 49'!G55+'Lab 50'!G55</f>
        <v>0</v>
      </c>
    </row>
    <row r="6" spans="1:28">
      <c r="A6" s="34"/>
      <c r="P6" s="38"/>
    </row>
    <row r="7" spans="1:28">
      <c r="A7" s="34"/>
      <c r="P7" s="38"/>
      <c r="S7" s="40" t="s">
        <v>6</v>
      </c>
      <c r="T7" s="40" t="s">
        <v>7</v>
      </c>
      <c r="U7" s="40" t="s">
        <v>8</v>
      </c>
      <c r="V7" s="40" t="s">
        <v>9</v>
      </c>
      <c r="W7" s="40" t="s">
        <v>50</v>
      </c>
      <c r="X7" s="40" t="s">
        <v>10</v>
      </c>
      <c r="Y7" s="40" t="s">
        <v>14</v>
      </c>
      <c r="Z7" s="40" t="s">
        <v>12</v>
      </c>
      <c r="AA7" s="40" t="s">
        <v>11</v>
      </c>
      <c r="AB7" s="40" t="s">
        <v>13</v>
      </c>
    </row>
    <row r="8" spans="1:28">
      <c r="A8" s="34"/>
      <c r="P8" s="38"/>
      <c r="S8" s="40">
        <f>'Lab 1'!D58+'Lab 2'!D58+'Lab 3'!D58+'Lab 4'!D58+'Lab 5'!D58+'Lab 6'!D58+'Lab 7'!D58+'Lab 8'!D58+'Lab 9'!D58+'Lab 10'!D58+'Lab 11'!D58+'Lab 12'!D58+'Lab 13'!D58+'Lab 14'!D58+'Lab 15'!D58+'Lab 16'!D58+'Lab 17'!D58+'Lab 18'!D58+'Lab 19'!D58+'Lab 20'!D58+'Lab 21'!D58+'Lab 22'!D58+'Lab 23'!D58+'Lab 24'!D58+'Lab 25'!D58+'Lab 26'!D58+'Lab 27'!D58+'Lab 28'!D58+'Lab 29'!D58+'Lab 30'!D58+'Lab 31'!D58+'Lab 32'!D58+'Lab 33'!D58+'Lab 34'!D58+'Lab 35'!D58+'Lab 36'!D58+'Lab 37'!D58+'Lab 38'!D58+'Lab 39'!D58+'Lab 40'!D58+'Lab 41'!D58+'Lab 42'!D58+'Lab 43'!D58+'Lab 44'!D58+'Lab 45'!D58+'Lab 46'!D58+'Lab 47'!D58+'Lab 48'!D58+'Lab 49'!D58+'Lab 50'!D58</f>
        <v>0</v>
      </c>
      <c r="T8" s="40">
        <f>'Lab 1'!E58+'Lab 2'!E58+'Lab 3'!E58+'Lab 4'!E58+'Lab 5'!E58+'Lab 6'!E58+'Lab 7'!E58+'Lab 8'!E58+'Lab 9'!E58+'Lab 10'!E58+'Lab 11'!E58+'Lab 12'!E58+'Lab 13'!E58+'Lab 14'!E58+'Lab 15'!E58+'Lab 16'!E58+'Lab 17'!E58+'Lab 18'!E58+'Lab 19'!E58+'Lab 20'!E58+'Lab 21'!E58+'Lab 22'!E58+'Lab 23'!E58+'Lab 24'!E58+'Lab 25'!E58+'Lab 26'!E58+'Lab 27'!E58+'Lab 28'!E58+'Lab 29'!E58+'Lab 30'!E58+'Lab 31'!E58+'Lab 32'!E58+'Lab 33'!E58+'Lab 34'!E58+'Lab 35'!E58+'Lab 36'!E58+'Lab 37'!E58+'Lab 38'!E58+'Lab 39'!E58+'Lab 40'!E58+'Lab 41'!E58+'Lab 42'!E58+'Lab 43'!E58+'Lab 44'!E58+'Lab 45'!E58+'Lab 46'!E58+'Lab 47'!E58+'Lab 48'!E58+'Lab 49'!E58+'Lab 50'!E58</f>
        <v>0</v>
      </c>
      <c r="U8" s="40">
        <f>'Lab 1'!F58+'Lab 2'!F58+'Lab 3'!F58+'Lab 4'!F58+'Lab 5'!F58+'Lab 6'!F58+'Lab 7'!F58+'Lab 8'!F58+'Lab 9'!F58+'Lab 10'!F58+'Lab 11'!F58+'Lab 12'!F58+'Lab 13'!F58+'Lab 14'!F58+'Lab 15'!F58+'Lab 16'!F58+'Lab 17'!F58+'Lab 18'!F58+'Lab 19'!F58+'Lab 20'!F58+'Lab 21'!F58+'Lab 22'!F58+'Lab 23'!F58+'Lab 24'!F58+'Lab 25'!F58+'Lab 26'!F58+'Lab 27'!F58+'Lab 28'!F58+'Lab 29'!F58+'Lab 30'!F58+'Lab 31'!F58+'Lab 32'!F58+'Lab 33'!F58+'Lab 34'!F58+'Lab 35'!F58+'Lab 36'!F58+'Lab 37'!F58+'Lab 38'!F58+'Lab 39'!F58+'Lab 40'!F58+'Lab 41'!F58+'Lab 42'!F58+'Lab 43'!F58+'Lab 44'!F58+'Lab 45'!F58+'Lab 46'!F58+'Lab 47'!F58+'Lab 48'!F58+'Lab 49'!F58+'Lab 50'!F58</f>
        <v>0</v>
      </c>
      <c r="V8" s="40">
        <f>'Lab 1'!G58+'Lab 2'!G58+'Lab 3'!G58+'Lab 4'!G58+'Lab 5'!G58+'Lab 6'!G58+'Lab 7'!G58+'Lab 8'!G58+'Lab 9'!G58+'Lab 10'!G58+'Lab 11'!G58+'Lab 12'!G58+'Lab 13'!G58+'Lab 14'!G58+'Lab 15'!G58+'Lab 16'!G58+'Lab 17'!G58+'Lab 18'!G58+'Lab 19'!G58+'Lab 20'!G58+'Lab 21'!G58+'Lab 22'!G58+'Lab 23'!G58+'Lab 24'!G58+'Lab 25'!G58+'Lab 26'!G58+'Lab 27'!G58+'Lab 28'!G58+'Lab 29'!G58+'Lab 30'!G58+'Lab 31'!G58+'Lab 32'!G58+'Lab 33'!G58+'Lab 34'!G58+'Lab 35'!G58+'Lab 36'!G58+'Lab 37'!G58+'Lab 38'!G58+'Lab 39'!G58+'Lab 40'!G58+'Lab 41'!G58+'Lab 42'!G58+'Lab 43'!G58+'Lab 44'!G58+'Lab 45'!G58+'Lab 46'!G58+'Lab 47'!G58+'Lab 48'!G58+'Lab 49'!G58+'Lab 50'!G58</f>
        <v>0</v>
      </c>
      <c r="W8" s="40">
        <f>'Lab 1'!H58+'Lab 2'!H58+'Lab 3'!H58+'Lab 4'!H58+'Lab 5'!H58+'Lab 6'!H58+'Lab 7'!H58+'Lab 8'!H58+'Lab 9'!H58+'Lab 10'!H58+'Lab 11'!H58+'Lab 12'!H58+'Lab 13'!H58+'Lab 14'!H58+'Lab 15'!H58+'Lab 16'!H58+'Lab 17'!H58+'Lab 18'!H58+'Lab 19'!H58+'Lab 20'!H58+'Lab 21'!H58+'Lab 22'!H58+'Lab 23'!H58+'Lab 24'!H58+'Lab 25'!H58+'Lab 26'!H58+'Lab 27'!H58+'Lab 28'!H58+'Lab 29'!H58+'Lab 30'!H58+'Lab 31'!H58+'Lab 32'!H58+'Lab 33'!H58+'Lab 34'!H58+'Lab 35'!H58+'Lab 36'!H58+'Lab 37'!H58+'Lab 38'!H58+'Lab 39'!H58+'Lab 40'!H58+'Lab 41'!H58+'Lab 42'!H58+'Lab 43'!H58+'Lab 44'!H58+'Lab 45'!H58+'Lab 46'!H58+'Lab 47'!H58+'Lab 48'!H58+'Lab 49'!H58+'Lab 50'!H58</f>
        <v>0</v>
      </c>
      <c r="X8" s="40">
        <f>'Lab 1'!I58+'Lab 2'!I58+'Lab 3'!I58+'Lab 4'!I58+'Lab 5'!I58+'Lab 6'!I58+'Lab 7'!I58+'Lab 8'!I58+'Lab 9'!I58+'Lab 10'!I58+'Lab 11'!I58+'Lab 12'!I58+'Lab 13'!I58+'Lab 14'!I58+'Lab 15'!I58+'Lab 16'!I58+'Lab 17'!I58+'Lab 18'!I58+'Lab 19'!I58+'Lab 20'!I58+'Lab 21'!I58+'Lab 22'!I58+'Lab 23'!I58+'Lab 24'!I58+'Lab 25'!I58+'Lab 26'!I58+'Lab 27'!I58+'Lab 28'!I58+'Lab 29'!I58+'Lab 30'!I58+'Lab 31'!I58+'Lab 32'!I58+'Lab 33'!I58+'Lab 34'!I58+'Lab 35'!I58+'Lab 36'!I58+'Lab 37'!I58+'Lab 38'!I58+'Lab 39'!I58+'Lab 40'!I58+'Lab 41'!I58+'Lab 42'!I58+'Lab 43'!I58+'Lab 44'!I58+'Lab 45'!I58+'Lab 46'!I58+'Lab 47'!I58+'Lab 48'!I58+'Lab 49'!I58+'Lab 50'!I58</f>
        <v>1</v>
      </c>
      <c r="Y8" s="40">
        <f>'Lab 1'!J58+'Lab 2'!J58+'Lab 3'!J58+'Lab 4'!J58+'Lab 5'!J58+'Lab 6'!J58+'Lab 7'!J58+'Lab 8'!J58+'Lab 9'!J58+'Lab 10'!J58+'Lab 11'!J58+'Lab 12'!J58+'Lab 13'!J58+'Lab 14'!J58+'Lab 15'!J58+'Lab 16'!J58+'Lab 17'!J58+'Lab 18'!J58+'Lab 19'!J58+'Lab 20'!J58+'Lab 21'!J58+'Lab 22'!J58+'Lab 23'!J58+'Lab 24'!J58+'Lab 25'!J58+'Lab 26'!J58+'Lab 27'!J58+'Lab 28'!J58+'Lab 29'!J58+'Lab 30'!J58+'Lab 31'!J58+'Lab 32'!J58+'Lab 33'!J58+'Lab 34'!J58+'Lab 35'!J58+'Lab 36'!J58+'Lab 37'!J58+'Lab 38'!J58+'Lab 39'!J58+'Lab 40'!J58+'Lab 41'!J58+'Lab 42'!J58+'Lab 43'!J58+'Lab 44'!J58+'Lab 45'!J58+'Lab 46'!J58+'Lab 47'!J58+'Lab 48'!J58+'Lab 49'!J58+'Lab 50'!J58</f>
        <v>0</v>
      </c>
      <c r="Z8" s="40">
        <f>'Lab 1'!K58+'Lab 2'!K58+'Lab 3'!K58+'Lab 4'!K58+'Lab 5'!K58+'Lab 6'!K58+'Lab 7'!K58+'Lab 8'!K58+'Lab 9'!K58+'Lab 10'!K58+'Lab 11'!K58+'Lab 12'!K58+'Lab 13'!K58+'Lab 14'!K58+'Lab 15'!K58+'Lab 16'!K58+'Lab 17'!K58+'Lab 18'!K58+'Lab 19'!K58+'Lab 20'!K58+'Lab 21'!K58+'Lab 22'!K58+'Lab 23'!K58+'Lab 24'!K58+'Lab 25'!K58+'Lab 26'!K58+'Lab 27'!K58+'Lab 28'!K58+'Lab 29'!K58+'Lab 30'!K58+'Lab 31'!K58+'Lab 32'!K58+'Lab 33'!K58+'Lab 34'!K58+'Lab 35'!K58+'Lab 36'!K58+'Lab 37'!K58+'Lab 38'!K58+'Lab 39'!K58+'Lab 40'!K58+'Lab 41'!K58+'Lab 42'!K58+'Lab 43'!K58+'Lab 44'!K58+'Lab 45'!K58+'Lab 46'!K58+'Lab 47'!K58+'Lab 48'!K58+'Lab 49'!K58+'Lab 50'!K58</f>
        <v>0</v>
      </c>
      <c r="AA8" s="40">
        <f>'Lab 1'!L58+'Lab 2'!L58+'Lab 3'!L58+'Lab 4'!L58+'Lab 5'!L58+'Lab 6'!L58+'Lab 7'!L58+'Lab 8'!L58+'Lab 9'!L58+'Lab 10'!L58+'Lab 11'!L58+'Lab 12'!L58+'Lab 13'!L58+'Lab 14'!L58+'Lab 15'!L58+'Lab 16'!L58+'Lab 17'!L58+'Lab 18'!L58+'Lab 19'!L58+'Lab 20'!L58+'Lab 21'!L58+'Lab 22'!L58+'Lab 23'!L58+'Lab 24'!L58+'Lab 25'!L58+'Lab 26'!L58+'Lab 27'!L58+'Lab 28'!L58+'Lab 29'!L58+'Lab 30'!L58+'Lab 31'!L58+'Lab 32'!L58+'Lab 33'!L58+'Lab 34'!L58+'Lab 35'!L58+'Lab 36'!L58+'Lab 37'!L58+'Lab 38'!L58+'Lab 39'!L58+'Lab 40'!L58+'Lab 41'!L58+'Lab 42'!L58+'Lab 43'!L58+'Lab 44'!L58+'Lab 45'!L58+'Lab 46'!L58+'Lab 47'!L58+'Lab 48'!L58+'Lab 49'!L58+'Lab 50'!L58</f>
        <v>0</v>
      </c>
      <c r="AB8" s="40">
        <f>'Lab 1'!M58+'Lab 2'!M58+'Lab 3'!M58+'Lab 4'!M58+'Lab 5'!M58+'Lab 6'!M58+'Lab 7'!M58+'Lab 8'!M58+'Lab 9'!M58+'Lab 10'!M58+'Lab 11'!M58+'Lab 12'!M58+'Lab 13'!M58+'Lab 14'!M58+'Lab 15'!M58+'Lab 16'!M58+'Lab 17'!M58+'Lab 18'!M58+'Lab 19'!M58+'Lab 20'!M58+'Lab 21'!M58+'Lab 22'!M58+'Lab 23'!M58+'Lab 24'!M58+'Lab 25'!M58+'Lab 26'!M58+'Lab 27'!M58+'Lab 28'!M58+'Lab 29'!M58+'Lab 30'!M58+'Lab 31'!M58+'Lab 32'!M58+'Lab 33'!M58+'Lab 34'!M58+'Lab 35'!M58+'Lab 36'!M58+'Lab 37'!M58+'Lab 38'!M58+'Lab 39'!M58+'Lab 40'!M58+'Lab 41'!M58+'Lab 42'!M58+'Lab 43'!M58+'Lab 44'!M58+'Lab 45'!M58+'Lab 46'!M58+'Lab 47'!M58+'Lab 48'!M58+'Lab 49'!M58+'Lab 50'!M58</f>
        <v>0</v>
      </c>
    </row>
    <row r="9" spans="1:28">
      <c r="A9" s="34"/>
      <c r="P9" s="38"/>
    </row>
    <row r="10" spans="1:28">
      <c r="A10" s="34"/>
      <c r="P10" s="38"/>
      <c r="S10" s="40" t="s">
        <v>71</v>
      </c>
      <c r="T10" s="40">
        <v>50</v>
      </c>
    </row>
    <row r="11" spans="1:28">
      <c r="A11" s="34"/>
      <c r="P11" s="38"/>
      <c r="S11" s="45" t="s">
        <v>79</v>
      </c>
      <c r="T11" s="40">
        <f>SUM(X17:X41)</f>
        <v>0</v>
      </c>
    </row>
    <row r="12" spans="1:28">
      <c r="A12" s="34"/>
      <c r="P12" s="38"/>
      <c r="S12" s="40" t="s">
        <v>0</v>
      </c>
      <c r="T12" s="40">
        <f>'Lab 1'!N4+'Lab 2'!N4+'Lab 3'!N4+'Lab 4'!N4+'Lab 5'!N4+'Lab 6'!N4+'Lab 7'!N4+'Lab 8'!N4+'Lab 9'!N4+'Lab 10'!N4+'Lab 11'!N4+'Lab 12'!N4+'Lab 13'!N4+'Lab 14'!N4+'Lab 15'!N4+'Lab 16'!N4+'Lab 17'!N4+'Lab 18'!N4+'Lab 19'!N4+'Lab 20'!N4+'Lab 21'!N4+'Lab 22'!N4+'Lab 23'!N4+'Lab 24'!N4+'Lab 25'!N4</f>
        <v>0</v>
      </c>
    </row>
    <row r="13" spans="1:28">
      <c r="A13" s="34"/>
      <c r="P13" s="38"/>
      <c r="R13" s="40">
        <f>'Lab 1'!P$8</f>
        <v>1</v>
      </c>
      <c r="S13" s="40" t="s">
        <v>17</v>
      </c>
      <c r="U13" s="41" t="s">
        <v>20</v>
      </c>
      <c r="V13" s="42">
        <v>2</v>
      </c>
      <c r="W13" s="40">
        <f>COUNTIF(R$13:R$62,"2")</f>
        <v>0</v>
      </c>
    </row>
    <row r="14" spans="1:28">
      <c r="A14" s="34"/>
      <c r="P14" s="38"/>
      <c r="R14" s="40">
        <f>'Lab 2'!P$8</f>
        <v>1</v>
      </c>
      <c r="U14" s="41" t="s">
        <v>18</v>
      </c>
      <c r="V14" s="42">
        <v>3</v>
      </c>
      <c r="W14" s="40">
        <f>COUNTIF(R$13:R$62,"3")</f>
        <v>0</v>
      </c>
    </row>
    <row r="15" spans="1:28">
      <c r="A15" s="34"/>
      <c r="B15" s="47"/>
      <c r="C15" s="47"/>
      <c r="D15" s="47"/>
      <c r="E15" s="47"/>
      <c r="F15" s="47"/>
      <c r="G15" s="47"/>
      <c r="H15" s="47"/>
      <c r="P15" s="38"/>
      <c r="R15" s="40">
        <f>'Lab 3'!P$8</f>
        <v>1</v>
      </c>
      <c r="U15" s="41" t="s">
        <v>21</v>
      </c>
      <c r="V15" s="42">
        <v>4</v>
      </c>
      <c r="W15" s="40">
        <f>COUNTIF(R$13:R$62,"4")</f>
        <v>0</v>
      </c>
    </row>
    <row r="16" spans="1:28">
      <c r="A16" s="34"/>
      <c r="P16" s="38"/>
      <c r="R16" s="40">
        <f>'Lab 4'!P$8</f>
        <v>1</v>
      </c>
      <c r="U16" s="41" t="s">
        <v>19</v>
      </c>
      <c r="V16" s="42">
        <v>5</v>
      </c>
      <c r="W16" s="40">
        <f>COUNTIF(R$13:R$62,"5")</f>
        <v>0</v>
      </c>
    </row>
    <row r="17" spans="1:24">
      <c r="A17" s="34"/>
      <c r="P17" s="38"/>
      <c r="R17" s="40">
        <f>'Lab 5'!P$8</f>
        <v>1</v>
      </c>
      <c r="S17" s="40" t="s">
        <v>73</v>
      </c>
      <c r="T17" s="40">
        <f>'Lab 1'!Q$9</f>
        <v>1</v>
      </c>
      <c r="V17" s="43" t="s">
        <v>59</v>
      </c>
      <c r="W17" s="42">
        <v>2</v>
      </c>
      <c r="X17" s="40">
        <f>COUNTIF(T$17:T$41,"2")</f>
        <v>0</v>
      </c>
    </row>
    <row r="18" spans="1:24">
      <c r="A18" s="34"/>
      <c r="P18" s="38"/>
      <c r="R18" s="40">
        <f>'Lab 6'!P$8</f>
        <v>1</v>
      </c>
      <c r="T18" s="40">
        <f>'Lab 2'!Q$9</f>
        <v>1</v>
      </c>
      <c r="V18" s="43" t="s">
        <v>60</v>
      </c>
      <c r="W18" s="42">
        <v>3</v>
      </c>
      <c r="X18" s="40">
        <f>COUNTIF(T$17:T$41,"3")</f>
        <v>0</v>
      </c>
    </row>
    <row r="19" spans="1:24">
      <c r="A19" s="34"/>
      <c r="P19" s="38"/>
      <c r="R19" s="40">
        <f>'Lab 7'!P$8</f>
        <v>1</v>
      </c>
      <c r="T19" s="40">
        <f>'Lab 3'!Q$9</f>
        <v>1</v>
      </c>
      <c r="V19" s="43" t="s">
        <v>23</v>
      </c>
      <c r="W19" s="42">
        <v>4</v>
      </c>
      <c r="X19" s="40">
        <f>COUNTIF(T$17:T$41,"4")</f>
        <v>0</v>
      </c>
    </row>
    <row r="20" spans="1:24">
      <c r="A20" s="34"/>
      <c r="B20" s="36"/>
      <c r="C20" s="36"/>
      <c r="D20" s="36"/>
      <c r="E20" s="36"/>
      <c r="F20" s="36"/>
      <c r="G20" s="36"/>
      <c r="H20" s="36"/>
      <c r="P20" s="38"/>
      <c r="R20" s="40">
        <f>'Lab 8'!P$8</f>
        <v>1</v>
      </c>
      <c r="T20" s="40">
        <f>'Lab 4'!Q$9</f>
        <v>1</v>
      </c>
      <c r="V20" s="43" t="s">
        <v>24</v>
      </c>
      <c r="W20" s="42">
        <v>5</v>
      </c>
      <c r="X20" s="40">
        <f>COUNTIF(T$17:T$41,"5")</f>
        <v>0</v>
      </c>
    </row>
    <row r="21" spans="1:24">
      <c r="A21" s="34"/>
      <c r="B21" s="36"/>
      <c r="C21" s="36"/>
      <c r="D21" s="36"/>
      <c r="E21" s="36"/>
      <c r="F21" s="36"/>
      <c r="G21" s="36"/>
      <c r="H21" s="36"/>
      <c r="P21" s="38"/>
      <c r="R21" s="40">
        <f>'Lab 9'!P$8</f>
        <v>1</v>
      </c>
      <c r="T21" s="40">
        <f>'Lab 5'!Q$9</f>
        <v>1</v>
      </c>
      <c r="V21" s="43" t="s">
        <v>68</v>
      </c>
      <c r="W21" s="42">
        <v>6</v>
      </c>
      <c r="X21" s="40">
        <f>COUNTIF(T$17:T$41,"6")</f>
        <v>0</v>
      </c>
    </row>
    <row r="22" spans="1:24">
      <c r="A22" s="34"/>
      <c r="B22" s="36"/>
      <c r="C22" s="36"/>
      <c r="D22" s="36"/>
      <c r="E22" s="36"/>
      <c r="F22" s="36"/>
      <c r="G22" s="36"/>
      <c r="H22" s="36"/>
      <c r="P22" s="38"/>
      <c r="R22" s="40">
        <f>'Lab 10'!P$8</f>
        <v>1</v>
      </c>
      <c r="T22" s="40">
        <f>'Lab 6'!Q$9</f>
        <v>1</v>
      </c>
      <c r="V22" s="43" t="s">
        <v>25</v>
      </c>
      <c r="W22" s="42">
        <v>7</v>
      </c>
      <c r="X22" s="40">
        <f>COUNTIF(T$17:T$41,"7")</f>
        <v>0</v>
      </c>
    </row>
    <row r="23" spans="1:24">
      <c r="A23" s="34"/>
      <c r="B23" s="36"/>
      <c r="C23" s="36"/>
      <c r="D23" s="36"/>
      <c r="E23" s="36"/>
      <c r="F23" s="36"/>
      <c r="G23" s="36"/>
      <c r="H23" s="36"/>
      <c r="P23" s="38"/>
      <c r="R23" s="40">
        <f>'Lab 11'!P$8</f>
        <v>1</v>
      </c>
      <c r="T23" s="40">
        <f>'Lab 7'!Q$9</f>
        <v>1</v>
      </c>
      <c r="V23" s="43" t="s">
        <v>76</v>
      </c>
      <c r="W23" s="42">
        <v>8</v>
      </c>
      <c r="X23" s="40">
        <f>COUNTIF(T$17:T$41,"8")</f>
        <v>0</v>
      </c>
    </row>
    <row r="24" spans="1:24">
      <c r="A24" s="34"/>
      <c r="B24" s="36"/>
      <c r="C24" s="36"/>
      <c r="D24" s="36"/>
      <c r="E24" s="36"/>
      <c r="F24" s="36"/>
      <c r="G24" s="36"/>
      <c r="H24" s="36"/>
      <c r="P24" s="38"/>
      <c r="R24" s="40">
        <f>'Lab 12'!P$8</f>
        <v>1</v>
      </c>
      <c r="T24" s="40">
        <f>'Lab 8'!Q$9</f>
        <v>1</v>
      </c>
      <c r="V24" s="43" t="s">
        <v>26</v>
      </c>
      <c r="W24" s="42">
        <v>9</v>
      </c>
      <c r="X24" s="40">
        <f>COUNTIF(T$17:T$41,"9")</f>
        <v>0</v>
      </c>
    </row>
    <row r="25" spans="1:24">
      <c r="A25" s="34"/>
      <c r="B25" s="36"/>
      <c r="C25" s="36"/>
      <c r="D25" s="36"/>
      <c r="E25" s="36"/>
      <c r="F25" s="36"/>
      <c r="G25" s="36"/>
      <c r="H25" s="36"/>
      <c r="P25" s="38"/>
      <c r="R25" s="40">
        <f>'Lab 13'!P$8</f>
        <v>1</v>
      </c>
      <c r="T25" s="40">
        <f>'Lab 9'!Q$9</f>
        <v>1</v>
      </c>
      <c r="V25" s="43" t="s">
        <v>27</v>
      </c>
      <c r="W25" s="42">
        <v>10</v>
      </c>
      <c r="X25" s="40">
        <f>COUNTIF(T$17:T$41,"10")</f>
        <v>0</v>
      </c>
    </row>
    <row r="26" spans="1:24">
      <c r="A26" s="34"/>
      <c r="B26" s="36"/>
      <c r="C26" s="36"/>
      <c r="D26" s="36"/>
      <c r="E26" s="36"/>
      <c r="F26" s="36"/>
      <c r="G26" s="36"/>
      <c r="H26" s="36"/>
      <c r="P26" s="38"/>
      <c r="R26" s="40">
        <f>'Lab 14'!P$8</f>
        <v>1</v>
      </c>
      <c r="T26" s="40">
        <f>'Lab 10'!Q$9</f>
        <v>1</v>
      </c>
      <c r="V26" s="43" t="s">
        <v>62</v>
      </c>
      <c r="W26" s="42">
        <v>11</v>
      </c>
      <c r="X26" s="40">
        <f>COUNTIF(T$17:T$41,"11")</f>
        <v>0</v>
      </c>
    </row>
    <row r="27" spans="1:24">
      <c r="A27" s="34"/>
      <c r="B27" s="36"/>
      <c r="C27" s="36"/>
      <c r="D27" s="36"/>
      <c r="E27" s="36"/>
      <c r="F27" s="36"/>
      <c r="G27" s="36"/>
      <c r="H27" s="36"/>
      <c r="P27" s="38"/>
      <c r="R27" s="40">
        <f>'Lab 15'!P$8</f>
        <v>1</v>
      </c>
      <c r="T27" s="40">
        <f>'Lab 11'!Q$9</f>
        <v>1</v>
      </c>
      <c r="V27" s="43" t="s">
        <v>63</v>
      </c>
      <c r="W27" s="42">
        <v>12</v>
      </c>
      <c r="X27" s="40">
        <f>COUNTIF(T$17:T$41,"12")</f>
        <v>0</v>
      </c>
    </row>
    <row r="28" spans="1:24">
      <c r="A28" s="34"/>
      <c r="B28" s="36"/>
      <c r="C28" s="36"/>
      <c r="D28" s="36"/>
      <c r="E28" s="36"/>
      <c r="F28" s="36"/>
      <c r="G28" s="36"/>
      <c r="H28" s="36"/>
      <c r="P28" s="38"/>
      <c r="R28" s="40">
        <f>'Lab 16'!P$8</f>
        <v>1</v>
      </c>
      <c r="T28" s="40">
        <f>'Lab 12'!Q$9</f>
        <v>1</v>
      </c>
      <c r="V28" s="43" t="s">
        <v>34</v>
      </c>
      <c r="W28" s="42">
        <v>13</v>
      </c>
      <c r="X28" s="40">
        <f>COUNTIF(T$17:T$41,"13")</f>
        <v>0</v>
      </c>
    </row>
    <row r="29" spans="1:24">
      <c r="A29" s="34"/>
      <c r="B29" s="36"/>
      <c r="C29" s="36"/>
      <c r="D29" s="36"/>
      <c r="E29" s="36"/>
      <c r="F29" s="36"/>
      <c r="G29" s="36"/>
      <c r="H29" s="36"/>
      <c r="P29" s="38"/>
      <c r="R29" s="40">
        <f>'Lab 17'!P$8</f>
        <v>1</v>
      </c>
      <c r="T29" s="40">
        <f>'Lab 13'!Q$9</f>
        <v>1</v>
      </c>
      <c r="V29" s="43" t="s">
        <v>74</v>
      </c>
      <c r="W29" s="42">
        <v>14</v>
      </c>
      <c r="X29" s="40">
        <f>COUNTIF(T$17:T$41,"14")</f>
        <v>0</v>
      </c>
    </row>
    <row r="30" spans="1:24">
      <c r="A30" s="34"/>
      <c r="B30" s="36"/>
      <c r="C30" s="36"/>
      <c r="D30" s="36"/>
      <c r="E30" s="36"/>
      <c r="F30" s="36"/>
      <c r="G30" s="36"/>
      <c r="H30" s="36"/>
      <c r="P30" s="38"/>
      <c r="R30" s="40">
        <f>'Lab 18'!P$8</f>
        <v>1</v>
      </c>
      <c r="T30" s="40">
        <f>'Lab 14'!Q$9</f>
        <v>1</v>
      </c>
      <c r="V30" s="43" t="s">
        <v>65</v>
      </c>
      <c r="W30" s="42">
        <v>15</v>
      </c>
      <c r="X30" s="40">
        <f>COUNTIF(T$17:T$41,"15")</f>
        <v>0</v>
      </c>
    </row>
    <row r="31" spans="1:24">
      <c r="A31" s="34"/>
      <c r="B31" s="36"/>
      <c r="C31" s="36"/>
      <c r="D31" s="36"/>
      <c r="E31" s="36"/>
      <c r="F31" s="36"/>
      <c r="G31" s="36"/>
      <c r="H31" s="36"/>
      <c r="P31" s="38"/>
      <c r="R31" s="40">
        <f>'Lab 19'!P$8</f>
        <v>1</v>
      </c>
      <c r="T31" s="40">
        <f>'Lab 15'!Q$9</f>
        <v>1</v>
      </c>
      <c r="V31" s="43" t="s">
        <v>66</v>
      </c>
      <c r="W31" s="42">
        <v>16</v>
      </c>
      <c r="X31" s="40">
        <f>COUNTIF(T$17:T$41,"16")</f>
        <v>0</v>
      </c>
    </row>
    <row r="32" spans="1:24">
      <c r="A32" s="34"/>
      <c r="B32" s="36"/>
      <c r="C32" s="36"/>
      <c r="D32" s="36"/>
      <c r="E32" s="36"/>
      <c r="F32" s="36"/>
      <c r="G32" s="36"/>
      <c r="H32" s="36"/>
      <c r="P32" s="38"/>
      <c r="R32" s="40">
        <f>'Lab 20'!P$8</f>
        <v>1</v>
      </c>
      <c r="T32" s="40">
        <f>'Lab 16'!Q$9</f>
        <v>1</v>
      </c>
      <c r="V32" s="43" t="s">
        <v>28</v>
      </c>
      <c r="W32" s="42">
        <v>17</v>
      </c>
      <c r="X32" s="40">
        <f>COUNTIF(T$17:T$41,"17")</f>
        <v>0</v>
      </c>
    </row>
    <row r="33" spans="1:24">
      <c r="A33" s="34"/>
      <c r="B33" s="36"/>
      <c r="C33" s="36"/>
      <c r="D33" s="36"/>
      <c r="E33" s="36"/>
      <c r="F33" s="36"/>
      <c r="G33" s="36"/>
      <c r="H33" s="36"/>
      <c r="P33" s="38"/>
      <c r="R33" s="40">
        <f>'Lab 21'!P$8</f>
        <v>1</v>
      </c>
      <c r="T33" s="40">
        <f>'Lab 17'!Q$9</f>
        <v>1</v>
      </c>
      <c r="V33" s="43" t="s">
        <v>67</v>
      </c>
      <c r="W33" s="42">
        <v>18</v>
      </c>
      <c r="X33" s="40">
        <f>COUNTIF(T$17:T$41,"18")</f>
        <v>0</v>
      </c>
    </row>
    <row r="34" spans="1:24">
      <c r="A34" s="34"/>
      <c r="B34" s="36"/>
      <c r="C34" s="36"/>
      <c r="D34" s="36"/>
      <c r="E34" s="36"/>
      <c r="F34" s="36"/>
      <c r="G34" s="36"/>
      <c r="H34" s="36"/>
      <c r="P34" s="38"/>
      <c r="R34" s="40">
        <f>'Lab 22'!P$8</f>
        <v>1</v>
      </c>
      <c r="T34" s="40">
        <f>'Lab 18'!Q$9</f>
        <v>1</v>
      </c>
      <c r="V34" s="43" t="s">
        <v>29</v>
      </c>
      <c r="W34" s="42">
        <v>19</v>
      </c>
      <c r="X34" s="40">
        <f>COUNTIF(T$17:T$41,"19")</f>
        <v>0</v>
      </c>
    </row>
    <row r="35" spans="1:24">
      <c r="A35" s="34"/>
      <c r="B35" s="36"/>
      <c r="C35" s="36"/>
      <c r="D35" s="36"/>
      <c r="E35" s="36"/>
      <c r="F35" s="36"/>
      <c r="G35" s="36"/>
      <c r="H35" s="36"/>
      <c r="P35" s="38"/>
      <c r="R35" s="40">
        <f>'Lab 23'!P$8</f>
        <v>1</v>
      </c>
      <c r="T35" s="40">
        <f>'Lab 19'!Q$9</f>
        <v>1</v>
      </c>
      <c r="V35" s="43" t="s">
        <v>30</v>
      </c>
      <c r="W35" s="42">
        <v>20</v>
      </c>
      <c r="X35" s="40">
        <f>COUNTIF(T$17:T$41,"20")</f>
        <v>0</v>
      </c>
    </row>
    <row r="36" spans="1:24">
      <c r="A36" s="34"/>
      <c r="B36" s="36"/>
      <c r="C36" s="36"/>
      <c r="D36" s="36"/>
      <c r="E36" s="36"/>
      <c r="F36" s="36"/>
      <c r="G36" s="36"/>
      <c r="H36" s="36"/>
      <c r="P36" s="38"/>
      <c r="R36" s="40">
        <f>'Lab 24'!P$8</f>
        <v>1</v>
      </c>
      <c r="T36" s="40">
        <f>'Lab 20'!Q$9</f>
        <v>1</v>
      </c>
      <c r="V36" s="43" t="s">
        <v>70</v>
      </c>
      <c r="W36" s="42">
        <v>21</v>
      </c>
      <c r="X36" s="40">
        <f>COUNTIF(T$17:T$41,"21")</f>
        <v>0</v>
      </c>
    </row>
    <row r="37" spans="1:24">
      <c r="A37" s="34"/>
      <c r="P37" s="38"/>
      <c r="R37" s="40">
        <f>'Lab 25'!P$8</f>
        <v>1</v>
      </c>
      <c r="T37" s="40">
        <f>'Lab 21'!Q$9</f>
        <v>1</v>
      </c>
      <c r="V37" s="43" t="s">
        <v>75</v>
      </c>
      <c r="W37" s="42">
        <v>22</v>
      </c>
      <c r="X37" s="40">
        <f>COUNTIF(T$17:T$41,"22")</f>
        <v>0</v>
      </c>
    </row>
    <row r="38" spans="1:24" ht="5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8"/>
      <c r="R38" s="40">
        <f>'Lab 26'!P$8</f>
        <v>1</v>
      </c>
      <c r="T38" s="40">
        <f>'Lab 22'!Q$9</f>
        <v>1</v>
      </c>
      <c r="V38" s="43" t="s">
        <v>1</v>
      </c>
      <c r="W38" s="42">
        <v>23</v>
      </c>
      <c r="X38" s="40">
        <f>COUNTIF(T$17:T$41,"23")</f>
        <v>0</v>
      </c>
    </row>
    <row r="39" spans="1:24">
      <c r="R39" s="40">
        <f>'Lab 27'!P$8</f>
        <v>1</v>
      </c>
      <c r="T39" s="40">
        <f>'Lab 23'!Q$9</f>
        <v>1</v>
      </c>
      <c r="V39" s="43" t="s">
        <v>77</v>
      </c>
      <c r="W39" s="42">
        <v>24</v>
      </c>
      <c r="X39" s="40">
        <f>COUNTIF(T$17:T$41,"24")</f>
        <v>0</v>
      </c>
    </row>
    <row r="40" spans="1:24">
      <c r="R40" s="40">
        <f>'Lab 28'!P$8</f>
        <v>1</v>
      </c>
      <c r="T40" s="40">
        <f>'Lab 24'!Q$9</f>
        <v>1</v>
      </c>
      <c r="V40" s="43" t="s">
        <v>78</v>
      </c>
      <c r="W40" s="42">
        <v>25</v>
      </c>
      <c r="X40" s="40">
        <f>COUNTIF(T$17:T$41,"25")</f>
        <v>0</v>
      </c>
    </row>
    <row r="41" spans="1:24">
      <c r="R41" s="40">
        <f>'Lab 29'!P$8</f>
        <v>1</v>
      </c>
      <c r="T41" s="40">
        <f>'Lab 25'!Q$9</f>
        <v>1</v>
      </c>
      <c r="V41" s="43" t="s">
        <v>33</v>
      </c>
      <c r="W41" s="42">
        <v>26</v>
      </c>
      <c r="X41" s="40">
        <f>COUNTIF(T$17:T$41,"26")</f>
        <v>0</v>
      </c>
    </row>
    <row r="42" spans="1:24">
      <c r="R42" s="40">
        <f>'Lab 30'!P$8</f>
        <v>1</v>
      </c>
      <c r="T42" s="40">
        <f>'Lab 26'!Q$9</f>
        <v>1</v>
      </c>
    </row>
    <row r="43" spans="1:24">
      <c r="R43" s="40">
        <f>'Lab 31'!P$8</f>
        <v>1</v>
      </c>
      <c r="T43" s="40">
        <f>'Lab 27'!Q$9</f>
        <v>1</v>
      </c>
    </row>
    <row r="44" spans="1:24">
      <c r="R44" s="40">
        <f>'Lab 32'!P$8</f>
        <v>1</v>
      </c>
      <c r="T44" s="40">
        <f>'Lab 28'!Q$9</f>
        <v>1</v>
      </c>
    </row>
    <row r="45" spans="1:24">
      <c r="R45" s="40">
        <f>'Lab 33'!P$8</f>
        <v>1</v>
      </c>
      <c r="T45" s="40">
        <f>'Lab 29'!Q$9</f>
        <v>1</v>
      </c>
    </row>
    <row r="46" spans="1:24">
      <c r="R46" s="40">
        <f>'Lab 34'!P$8</f>
        <v>1</v>
      </c>
      <c r="T46" s="40">
        <f>'Lab 30'!Q$9</f>
        <v>1</v>
      </c>
    </row>
    <row r="47" spans="1:24">
      <c r="R47" s="40">
        <f>'Lab 35'!P$8</f>
        <v>1</v>
      </c>
      <c r="T47" s="40">
        <f>'Lab 31'!Q$9</f>
        <v>1</v>
      </c>
    </row>
    <row r="48" spans="1:24">
      <c r="R48" s="40">
        <f>'Lab 36'!P$8</f>
        <v>1</v>
      </c>
      <c r="T48" s="40">
        <f>'Lab 32'!Q$9</f>
        <v>1</v>
      </c>
    </row>
    <row r="49" spans="18:20">
      <c r="R49" s="40">
        <f>'Lab 37'!P$8</f>
        <v>1</v>
      </c>
      <c r="T49" s="40">
        <f>'Lab 33'!Q$9</f>
        <v>1</v>
      </c>
    </row>
    <row r="50" spans="18:20">
      <c r="R50" s="40">
        <f>'Lab 38'!P$8</f>
        <v>1</v>
      </c>
      <c r="T50" s="40">
        <f>'Lab 34'!Q$9</f>
        <v>1</v>
      </c>
    </row>
    <row r="51" spans="18:20">
      <c r="R51" s="40">
        <f>'Lab 39'!P$8</f>
        <v>1</v>
      </c>
      <c r="T51" s="40">
        <f>'Lab 35'!Q$9</f>
        <v>1</v>
      </c>
    </row>
    <row r="52" spans="18:20">
      <c r="R52" s="40">
        <f>'Lab 40'!P$8</f>
        <v>1</v>
      </c>
      <c r="T52" s="40">
        <f>'Lab 36'!Q$9</f>
        <v>1</v>
      </c>
    </row>
    <row r="53" spans="18:20">
      <c r="R53" s="40">
        <f>'Lab 41'!P$8</f>
        <v>1</v>
      </c>
      <c r="T53" s="40">
        <f>'Lab 37'!Q$9</f>
        <v>1</v>
      </c>
    </row>
    <row r="54" spans="18:20">
      <c r="R54" s="40">
        <f>'Lab 42'!P$8</f>
        <v>1</v>
      </c>
      <c r="T54" s="40">
        <f>'Lab 38'!Q$9</f>
        <v>1</v>
      </c>
    </row>
    <row r="55" spans="18:20">
      <c r="R55" s="40">
        <f>'Lab 43'!P$8</f>
        <v>1</v>
      </c>
      <c r="T55" s="40">
        <f>'Lab 39'!Q$9</f>
        <v>1</v>
      </c>
    </row>
    <row r="56" spans="18:20">
      <c r="R56" s="40">
        <f>'Lab 44'!P$8</f>
        <v>1</v>
      </c>
      <c r="T56" s="40">
        <f>'Lab 40'!Q$9</f>
        <v>1</v>
      </c>
    </row>
    <row r="57" spans="18:20">
      <c r="R57" s="40">
        <f>'Lab 45'!P$8</f>
        <v>1</v>
      </c>
      <c r="T57" s="40">
        <f>'Lab 41'!Q$9</f>
        <v>1</v>
      </c>
    </row>
    <row r="58" spans="18:20">
      <c r="R58" s="40">
        <f>'Lab 46'!P$8</f>
        <v>1</v>
      </c>
      <c r="T58" s="40">
        <f>'Lab 42'!Q$9</f>
        <v>1</v>
      </c>
    </row>
    <row r="59" spans="18:20">
      <c r="R59" s="40">
        <f>'Lab 47'!P$8</f>
        <v>1</v>
      </c>
      <c r="T59" s="40">
        <f>'Lab 43'!Q$9</f>
        <v>1</v>
      </c>
    </row>
    <row r="60" spans="18:20">
      <c r="R60" s="40">
        <f>'Lab 48'!P$8</f>
        <v>1</v>
      </c>
      <c r="T60" s="40">
        <f>'Lab 44'!Q$9</f>
        <v>1</v>
      </c>
    </row>
    <row r="61" spans="18:20">
      <c r="R61" s="40">
        <f>'Lab 49'!P$8</f>
        <v>1</v>
      </c>
      <c r="T61" s="40">
        <f>'Lab 45'!Q$9</f>
        <v>1</v>
      </c>
    </row>
    <row r="62" spans="18:20">
      <c r="R62" s="40">
        <f>'Lab 50'!P$8</f>
        <v>1</v>
      </c>
      <c r="T62" s="40">
        <f>'Lab 46'!Q$9</f>
        <v>1</v>
      </c>
    </row>
    <row r="63" spans="18:20">
      <c r="T63" s="40">
        <f>'Lab 47'!Q$9</f>
        <v>1</v>
      </c>
    </row>
    <row r="64" spans="18:20">
      <c r="T64" s="40">
        <f>'Lab 48'!Q$9</f>
        <v>1</v>
      </c>
    </row>
    <row r="65" spans="20:20">
      <c r="T65" s="40">
        <f>'Lab 49'!Q$9</f>
        <v>1</v>
      </c>
    </row>
    <row r="66" spans="20:20">
      <c r="T66" s="40">
        <f>'Lab 50'!Q$9</f>
        <v>1</v>
      </c>
    </row>
  </sheetData>
  <sheetProtection password="CFC0" sheet="1" objects="1" scenarios="1"/>
  <mergeCells count="2">
    <mergeCell ref="B2:O2"/>
    <mergeCell ref="B15:H15"/>
  </mergeCells>
  <pageMargins left="0.39370078740157483" right="0.35433070866141736" top="0.78740157480314965" bottom="0.51181102362204722" header="0.31496062992125984" footer="0.31496062992125984"/>
  <pageSetup orientation="landscape" horizontalDpi="120" verticalDpi="14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7902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8926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4" sqref="A4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9950" r:id="rId4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6" sqref="A6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0974" r:id="rId4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1998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3022" r:id="rId4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4046" r:id="rId4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6" sqref="A6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5070" r:id="rId4"/>
  </oleObjects>
</worksheet>
</file>

<file path=xl/worksheets/sheet18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3" sqref="A13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6094" r:id="rId4"/>
  </oleObjects>
</worksheet>
</file>

<file path=xl/worksheets/sheet19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A22" sqref="AA22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7118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8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8" t="s">
        <v>2</v>
      </c>
      <c r="F8" s="7" t="s">
        <v>41</v>
      </c>
      <c r="G8" s="9"/>
      <c r="H8" s="8" t="s">
        <v>4</v>
      </c>
      <c r="I8" s="9"/>
      <c r="J8" s="6" t="s">
        <v>42</v>
      </c>
      <c r="K8" s="3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sortState ref="P12:Q35">
    <sortCondition ref="P11"/>
  </sortState>
  <mergeCells count="14">
    <mergeCell ref="B2:N2"/>
    <mergeCell ref="B6:N6"/>
    <mergeCell ref="C4:D4"/>
    <mergeCell ref="H4:I4"/>
    <mergeCell ref="B8:D8"/>
    <mergeCell ref="B30:N43"/>
    <mergeCell ref="F16:N16"/>
    <mergeCell ref="B29:N29"/>
    <mergeCell ref="D10:J11"/>
    <mergeCell ref="B10:C11"/>
    <mergeCell ref="B13:C14"/>
    <mergeCell ref="D13:J14"/>
    <mergeCell ref="F17:N17"/>
    <mergeCell ref="F18:N27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129" r:id="rId4"/>
  </oleObjects>
</worksheet>
</file>

<file path=xl/worksheets/sheet20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8142" r:id="rId4"/>
  </oleObjects>
</worksheet>
</file>

<file path=xl/worksheets/sheet21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49166" r:id="rId4"/>
  </oleObjects>
</worksheet>
</file>

<file path=xl/worksheets/sheet22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4" sqref="A4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0190" r:id="rId4"/>
  </oleObjects>
</worksheet>
</file>

<file path=xl/worksheets/sheet23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8" sqref="A1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1214" r:id="rId4"/>
  </oleObjects>
</worksheet>
</file>

<file path=xl/worksheets/sheet24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2238" r:id="rId4"/>
  </oleObjects>
</worksheet>
</file>

<file path=xl/worksheets/sheet25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3262" r:id="rId4"/>
  </oleObjects>
</worksheet>
</file>

<file path=xl/worksheets/sheet26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4286" r:id="rId4"/>
  </oleObjects>
</worksheet>
</file>

<file path=xl/worksheets/sheet27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6334" r:id="rId4"/>
  </oleObjects>
</worksheet>
</file>

<file path=xl/worksheets/sheet28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8" sqref="A1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7358" r:id="rId4"/>
  </oleObjects>
</worksheet>
</file>

<file path=xl/worksheets/sheet29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8382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24" sqref="A24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12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12" t="s">
        <v>2</v>
      </c>
      <c r="F8" s="7" t="s">
        <v>41</v>
      </c>
      <c r="G8" s="9"/>
      <c r="H8" s="12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sortState ref="P12:Q35">
    <sortCondition ref="P11"/>
  </sortState>
  <mergeCells count="14">
    <mergeCell ref="B10:C11"/>
    <mergeCell ref="D10:J11"/>
    <mergeCell ref="B2:N2"/>
    <mergeCell ref="C4:D4"/>
    <mergeCell ref="H4:I4"/>
    <mergeCell ref="B6:N6"/>
    <mergeCell ref="B8:D8"/>
    <mergeCell ref="B30:N43"/>
    <mergeCell ref="B13:C14"/>
    <mergeCell ref="D13:J14"/>
    <mergeCell ref="F16:N16"/>
    <mergeCell ref="F17:N17"/>
    <mergeCell ref="F18:N27"/>
    <mergeCell ref="B29:N29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9230" r:id="rId4"/>
  </oleObjects>
</worksheet>
</file>

<file path=xl/worksheets/sheet30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59406" r:id="rId4"/>
  </oleObjects>
</worksheet>
</file>

<file path=xl/worksheets/sheet31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0430" r:id="rId4"/>
  </oleObjects>
</worksheet>
</file>

<file path=xl/worksheets/sheet32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1454" r:id="rId4"/>
  </oleObjects>
</worksheet>
</file>

<file path=xl/worksheets/sheet33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3" sqref="A13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2478" r:id="rId4"/>
  </oleObjects>
</worksheet>
</file>

<file path=xl/worksheets/sheet34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3502" r:id="rId4"/>
  </oleObjects>
</worksheet>
</file>

<file path=xl/worksheets/sheet35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A26" sqref="AA26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81934" r:id="rId4"/>
  </oleObjects>
</worksheet>
</file>

<file path=xl/worksheets/sheet36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4526" r:id="rId4"/>
  </oleObjects>
</worksheet>
</file>

<file path=xl/worksheets/sheet37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5550" r:id="rId4"/>
  </oleObjects>
</worksheet>
</file>

<file path=xl/worksheets/sheet38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A25" sqref="AA25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82958" r:id="rId4"/>
  </oleObjects>
</worksheet>
</file>

<file path=xl/worksheets/sheet39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5" sqref="A5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6574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12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12" t="s">
        <v>2</v>
      </c>
      <c r="F8" s="7" t="s">
        <v>41</v>
      </c>
      <c r="G8" s="9"/>
      <c r="H8" s="12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sortState ref="P12:Q35">
    <sortCondition ref="P11"/>
  </sortState>
  <mergeCells count="14">
    <mergeCell ref="B10:C11"/>
    <mergeCell ref="D10:J11"/>
    <mergeCell ref="B2:N2"/>
    <mergeCell ref="C4:D4"/>
    <mergeCell ref="H4:I4"/>
    <mergeCell ref="B6:N6"/>
    <mergeCell ref="B8:D8"/>
    <mergeCell ref="B30:N43"/>
    <mergeCell ref="B13:C14"/>
    <mergeCell ref="D13:J14"/>
    <mergeCell ref="F16:N16"/>
    <mergeCell ref="F17:N17"/>
    <mergeCell ref="F18:N27"/>
    <mergeCell ref="B29:N29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11278" r:id="rId4"/>
  </oleObjects>
</worksheet>
</file>

<file path=xl/worksheets/sheet40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8" sqref="A1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7598" r:id="rId4"/>
  </oleObjects>
</worksheet>
</file>

<file path=xl/worksheets/sheet41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8622" r:id="rId4"/>
  </oleObjects>
</worksheet>
</file>

<file path=xl/worksheets/sheet42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69646" r:id="rId4"/>
  </oleObjects>
</worksheet>
</file>

<file path=xl/worksheets/sheet43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0670" r:id="rId4"/>
  </oleObjects>
</worksheet>
</file>

<file path=xl/worksheets/sheet44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1694" r:id="rId4"/>
  </oleObjects>
</worksheet>
</file>

<file path=xl/worksheets/sheet45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8" sqref="A1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2718" r:id="rId4"/>
  </oleObjects>
</worksheet>
</file>

<file path=xl/worksheets/sheet46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3742" r:id="rId4"/>
  </oleObjects>
</worksheet>
</file>

<file path=xl/worksheets/sheet47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4766" r:id="rId4"/>
  </oleObjects>
</worksheet>
</file>

<file path=xl/worksheets/sheet48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5790" r:id="rId4"/>
  </oleObjects>
</worksheet>
</file>

<file path=xl/worksheets/sheet49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7" sqref="A7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6814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12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12" t="s">
        <v>2</v>
      </c>
      <c r="F8" s="7" t="s">
        <v>41</v>
      </c>
      <c r="G8" s="9"/>
      <c r="H8" s="12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sortState ref="P12:Q35">
    <sortCondition ref="P11"/>
  </sortState>
  <mergeCells count="14">
    <mergeCell ref="B10:C11"/>
    <mergeCell ref="D10:J11"/>
    <mergeCell ref="B2:N2"/>
    <mergeCell ref="C4:D4"/>
    <mergeCell ref="H4:I4"/>
    <mergeCell ref="B6:N6"/>
    <mergeCell ref="B8:D8"/>
    <mergeCell ref="B30:N43"/>
    <mergeCell ref="B13:C14"/>
    <mergeCell ref="D13:J14"/>
    <mergeCell ref="F16:N16"/>
    <mergeCell ref="F17:N17"/>
    <mergeCell ref="F18:N27"/>
    <mergeCell ref="B29:N29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12302" r:id="rId4"/>
  </oleObjects>
</worksheet>
</file>

<file path=xl/worksheets/sheet50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18" sqref="A1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7838" r:id="rId4"/>
  </oleObjects>
</worksheet>
</file>

<file path=xl/worksheets/sheet51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B13" sqref="AB13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7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7" t="s">
        <v>2</v>
      </c>
      <c r="F8" s="7" t="s">
        <v>41</v>
      </c>
      <c r="G8" s="9"/>
      <c r="H8" s="37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78862" r:id="rId4"/>
  </oleObjects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12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12" t="s">
        <v>2</v>
      </c>
      <c r="F8" s="7" t="s">
        <v>41</v>
      </c>
      <c r="G8" s="9"/>
      <c r="H8" s="12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sortState ref="P12:Q35">
    <sortCondition ref="P11"/>
  </sortState>
  <mergeCells count="14">
    <mergeCell ref="B10:C11"/>
    <mergeCell ref="D10:J11"/>
    <mergeCell ref="B2:N2"/>
    <mergeCell ref="C4:D4"/>
    <mergeCell ref="H4:I4"/>
    <mergeCell ref="B6:N6"/>
    <mergeCell ref="B8:D8"/>
    <mergeCell ref="B30:N43"/>
    <mergeCell ref="B13:C14"/>
    <mergeCell ref="D13:J14"/>
    <mergeCell ref="F16:N16"/>
    <mergeCell ref="F17:N17"/>
    <mergeCell ref="F18:N27"/>
    <mergeCell ref="B29:N29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13326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B10" sqref="B10:C11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4830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1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1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5854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AL61"/>
  <sheetViews>
    <sheetView showGridLines="0" workbookViewId="0">
      <selection activeCell="A8" sqref="A8"/>
    </sheetView>
  </sheetViews>
  <sheetFormatPr defaultRowHeight="15"/>
  <cols>
    <col min="1" max="1" width="0.85546875" customWidth="1"/>
    <col min="14" max="14" width="10.7109375" customWidth="1"/>
    <col min="15" max="15" width="0.85546875" customWidth="1"/>
    <col min="16" max="16" width="24" style="14" hidden="1" customWidth="1"/>
    <col min="17" max="17" width="9.28515625" style="14" hidden="1" customWidth="1"/>
    <col min="18" max="20" width="9.140625" style="14" hidden="1" customWidth="1"/>
    <col min="21" max="23" width="9.28515625" style="14" hidden="1" customWidth="1"/>
    <col min="24" max="24" width="9.140625" style="14" hidden="1" customWidth="1"/>
    <col min="25" max="26" width="10.7109375" style="14" hidden="1" customWidth="1"/>
    <col min="27" max="27" width="9.28515625" style="14" customWidth="1"/>
    <col min="28" max="31" width="9.140625" style="14" customWidth="1"/>
    <col min="32" max="34" width="9.140625" style="14"/>
  </cols>
  <sheetData>
    <row r="1" spans="1:38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8">
      <c r="A2" s="2"/>
      <c r="B2" s="53" t="s">
        <v>15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"/>
      <c r="P2" s="17" t="s">
        <v>17</v>
      </c>
    </row>
    <row r="3" spans="1:38" ht="6" customHeight="1">
      <c r="A3" s="2"/>
      <c r="B3" s="4"/>
      <c r="O3" s="2"/>
      <c r="P3" s="17" t="s">
        <v>36</v>
      </c>
    </row>
    <row r="4" spans="1:38" ht="15.75">
      <c r="A4" s="2"/>
      <c r="B4" s="5" t="s">
        <v>16</v>
      </c>
      <c r="C4" s="54"/>
      <c r="D4" s="54"/>
      <c r="E4" s="6" t="s">
        <v>17</v>
      </c>
      <c r="H4" s="55" t="s">
        <v>37</v>
      </c>
      <c r="I4" s="55"/>
      <c r="M4" s="35" t="s">
        <v>0</v>
      </c>
      <c r="N4" s="10">
        <f>INDEX(Q10:Q35,Q9)</f>
        <v>0</v>
      </c>
      <c r="O4" s="2"/>
      <c r="P4" s="18" t="s">
        <v>20</v>
      </c>
    </row>
    <row r="5" spans="1:38" ht="8.25" customHeight="1">
      <c r="A5" s="2"/>
      <c r="O5" s="2"/>
      <c r="P5" s="18" t="s">
        <v>18</v>
      </c>
    </row>
    <row r="6" spans="1:38">
      <c r="A6" s="2"/>
      <c r="B6" s="49" t="s">
        <v>39</v>
      </c>
      <c r="C6" s="49"/>
      <c r="D6" s="49"/>
      <c r="E6" s="49"/>
      <c r="F6" s="49"/>
      <c r="G6" s="49"/>
      <c r="H6" s="49"/>
      <c r="I6" s="49"/>
      <c r="J6" s="49" t="b">
        <v>0</v>
      </c>
      <c r="K6" s="49"/>
      <c r="L6" s="49"/>
      <c r="M6" s="49"/>
      <c r="N6" s="49"/>
      <c r="O6" s="2"/>
      <c r="P6" s="18" t="s">
        <v>21</v>
      </c>
    </row>
    <row r="7" spans="1:38">
      <c r="A7" s="2"/>
      <c r="B7" t="s">
        <v>38</v>
      </c>
      <c r="O7" s="2"/>
      <c r="P7" s="18" t="s">
        <v>19</v>
      </c>
      <c r="Z7" s="19"/>
      <c r="AA7" s="19"/>
      <c r="AB7" s="19"/>
      <c r="AC7" s="19"/>
      <c r="AD7" s="19"/>
      <c r="AE7" s="19"/>
      <c r="AF7" s="19"/>
      <c r="AG7" s="19"/>
      <c r="AH7" s="19"/>
      <c r="AI7" s="13"/>
      <c r="AJ7" s="13"/>
      <c r="AK7" s="13"/>
      <c r="AL7" s="13"/>
    </row>
    <row r="8" spans="1:38">
      <c r="A8" s="2"/>
      <c r="B8" s="55" t="s">
        <v>40</v>
      </c>
      <c r="C8" s="55"/>
      <c r="D8" s="55"/>
      <c r="E8" s="35" t="s">
        <v>2</v>
      </c>
      <c r="F8" s="7" t="s">
        <v>41</v>
      </c>
      <c r="G8" s="9"/>
      <c r="H8" s="35" t="s">
        <v>4</v>
      </c>
      <c r="I8" s="9"/>
      <c r="J8" s="6" t="s">
        <v>42</v>
      </c>
      <c r="K8" s="11"/>
      <c r="O8" s="2"/>
      <c r="P8" s="14">
        <v>1</v>
      </c>
      <c r="R8" s="14" t="s">
        <v>2</v>
      </c>
      <c r="T8" s="14" t="s">
        <v>3</v>
      </c>
      <c r="V8" s="14" t="s">
        <v>4</v>
      </c>
      <c r="X8" s="14" t="s">
        <v>5</v>
      </c>
      <c r="Z8" s="19"/>
    </row>
    <row r="9" spans="1:38">
      <c r="A9" s="2"/>
      <c r="B9" t="s">
        <v>55</v>
      </c>
      <c r="D9" s="4"/>
      <c r="O9" s="2"/>
      <c r="P9" s="20" t="s">
        <v>22</v>
      </c>
      <c r="Q9" s="14">
        <v>1</v>
      </c>
      <c r="R9" s="14" t="s">
        <v>43</v>
      </c>
      <c r="S9" s="21">
        <v>1</v>
      </c>
      <c r="T9" s="14" t="s">
        <v>43</v>
      </c>
      <c r="U9" s="21">
        <v>1</v>
      </c>
      <c r="V9" s="14" t="s">
        <v>43</v>
      </c>
      <c r="W9" s="21">
        <v>1</v>
      </c>
      <c r="X9" s="14" t="s">
        <v>43</v>
      </c>
      <c r="Y9" s="21">
        <v>1</v>
      </c>
      <c r="Z9" s="19"/>
    </row>
    <row r="10" spans="1:38" ht="13.5" customHeight="1">
      <c r="A10" s="2"/>
      <c r="B10" s="51" t="s">
        <v>49</v>
      </c>
      <c r="C10" s="51"/>
      <c r="D10" s="50"/>
      <c r="E10" s="50"/>
      <c r="F10" s="50"/>
      <c r="G10" s="50"/>
      <c r="H10" s="50"/>
      <c r="I10" s="50"/>
      <c r="J10" s="50"/>
      <c r="O10" s="2"/>
      <c r="P10" s="22" t="s">
        <v>35</v>
      </c>
      <c r="Z10" s="19"/>
    </row>
    <row r="11" spans="1:38">
      <c r="A11" s="2"/>
      <c r="B11" s="51"/>
      <c r="C11" s="51"/>
      <c r="D11" s="50"/>
      <c r="E11" s="50"/>
      <c r="F11" s="50"/>
      <c r="G11" s="50"/>
      <c r="H11" s="50"/>
      <c r="I11" s="50"/>
      <c r="J11" s="50"/>
      <c r="O11" s="2"/>
      <c r="P11" s="30" t="s">
        <v>59</v>
      </c>
      <c r="Q11" s="31">
        <v>2</v>
      </c>
      <c r="R11" s="14">
        <v>0</v>
      </c>
      <c r="T11" s="14">
        <v>0</v>
      </c>
      <c r="V11" s="14">
        <v>0</v>
      </c>
      <c r="X11" s="14">
        <v>0</v>
      </c>
      <c r="Z11" s="19"/>
    </row>
    <row r="12" spans="1:38">
      <c r="A12" s="2"/>
      <c r="B12" t="s">
        <v>56</v>
      </c>
      <c r="O12" s="2"/>
      <c r="P12" s="30" t="s">
        <v>60</v>
      </c>
      <c r="Q12" s="32">
        <v>2</v>
      </c>
      <c r="R12" s="14">
        <v>1</v>
      </c>
      <c r="T12" s="14">
        <v>1</v>
      </c>
      <c r="V12" s="14">
        <v>1</v>
      </c>
      <c r="X12" s="14">
        <v>1</v>
      </c>
      <c r="Z12" s="19"/>
    </row>
    <row r="13" spans="1:38">
      <c r="A13" s="2"/>
      <c r="B13" s="51" t="s">
        <v>49</v>
      </c>
      <c r="C13" s="51"/>
      <c r="D13" s="50"/>
      <c r="E13" s="50"/>
      <c r="F13" s="50"/>
      <c r="G13" s="50"/>
      <c r="H13" s="50"/>
      <c r="I13" s="50"/>
      <c r="J13" s="50"/>
      <c r="O13" s="2"/>
      <c r="P13" s="30" t="s">
        <v>23</v>
      </c>
      <c r="Q13" s="32">
        <v>2</v>
      </c>
      <c r="R13" s="14">
        <v>2</v>
      </c>
      <c r="T13" s="14">
        <v>2</v>
      </c>
      <c r="V13" s="14">
        <v>2</v>
      </c>
      <c r="X13" s="14">
        <v>2</v>
      </c>
      <c r="Z13" s="19"/>
    </row>
    <row r="14" spans="1:38">
      <c r="A14" s="2"/>
      <c r="B14" s="51"/>
      <c r="C14" s="51"/>
      <c r="D14" s="50"/>
      <c r="E14" s="50"/>
      <c r="F14" s="50"/>
      <c r="G14" s="50"/>
      <c r="H14" s="50"/>
      <c r="I14" s="50"/>
      <c r="J14" s="50"/>
      <c r="O14" s="2"/>
      <c r="P14" s="30" t="s">
        <v>24</v>
      </c>
      <c r="Q14" s="31">
        <v>4</v>
      </c>
      <c r="R14" s="14">
        <v>3</v>
      </c>
      <c r="T14" s="14">
        <v>3</v>
      </c>
      <c r="V14" s="14">
        <v>3</v>
      </c>
      <c r="X14" s="14">
        <v>3</v>
      </c>
      <c r="Z14" s="19"/>
    </row>
    <row r="15" spans="1:38" ht="10.5" customHeight="1">
      <c r="A15" s="2"/>
      <c r="B15" s="14"/>
      <c r="C15" s="14"/>
      <c r="D15" s="14"/>
      <c r="E15" s="14"/>
      <c r="O15" s="2"/>
      <c r="P15" s="30" t="s">
        <v>68</v>
      </c>
      <c r="Q15" s="32">
        <v>2</v>
      </c>
      <c r="R15" s="14">
        <v>4</v>
      </c>
      <c r="T15" s="14">
        <v>4</v>
      </c>
      <c r="V15" s="14">
        <v>4</v>
      </c>
      <c r="X15" s="14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3"/>
      <c r="AJ15" s="13"/>
      <c r="AK15" s="13"/>
      <c r="AL15" s="13"/>
    </row>
    <row r="16" spans="1:38">
      <c r="A16" s="2"/>
      <c r="B16" s="15" t="s">
        <v>52</v>
      </c>
      <c r="C16" s="15"/>
      <c r="D16" s="15"/>
      <c r="E16" s="15"/>
      <c r="F16" s="49" t="s">
        <v>53</v>
      </c>
      <c r="G16" s="49"/>
      <c r="H16" s="49"/>
      <c r="I16" s="49"/>
      <c r="J16" s="49"/>
      <c r="K16" s="49"/>
      <c r="L16" s="49"/>
      <c r="M16" s="49"/>
      <c r="N16" s="49"/>
      <c r="O16" s="2"/>
      <c r="P16" s="30" t="s">
        <v>25</v>
      </c>
      <c r="Q16" s="31">
        <v>2</v>
      </c>
      <c r="R16" s="14">
        <v>5</v>
      </c>
      <c r="T16" s="14">
        <v>5</v>
      </c>
      <c r="V16" s="14">
        <v>5</v>
      </c>
      <c r="X16" s="14">
        <v>5</v>
      </c>
    </row>
    <row r="17" spans="1:25">
      <c r="A17" s="2"/>
      <c r="B17" s="16"/>
      <c r="C17" s="16"/>
      <c r="D17" s="16"/>
      <c r="E17" s="16"/>
      <c r="F17" s="52" t="s">
        <v>51</v>
      </c>
      <c r="G17" s="52"/>
      <c r="H17" s="52"/>
      <c r="I17" s="52"/>
      <c r="J17" s="52"/>
      <c r="K17" s="52"/>
      <c r="L17" s="52"/>
      <c r="M17" s="52"/>
      <c r="N17" s="52"/>
      <c r="O17" s="2"/>
      <c r="P17" s="30" t="s">
        <v>61</v>
      </c>
      <c r="Q17" s="31">
        <v>2</v>
      </c>
      <c r="R17" s="14">
        <v>6</v>
      </c>
      <c r="T17" s="14">
        <v>6</v>
      </c>
      <c r="V17" s="14">
        <v>6</v>
      </c>
      <c r="X17" s="14">
        <v>6</v>
      </c>
    </row>
    <row r="18" spans="1:25">
      <c r="A18" s="2"/>
      <c r="B18" s="16"/>
      <c r="C18" s="16"/>
      <c r="D18" s="16"/>
      <c r="E18" s="16"/>
      <c r="F18" s="48"/>
      <c r="G18" s="48"/>
      <c r="H18" s="48"/>
      <c r="I18" s="48"/>
      <c r="J18" s="48"/>
      <c r="K18" s="48"/>
      <c r="L18" s="48"/>
      <c r="M18" s="48"/>
      <c r="N18" s="48"/>
      <c r="O18" s="2"/>
      <c r="P18" s="30" t="s">
        <v>26</v>
      </c>
      <c r="Q18" s="31">
        <v>4</v>
      </c>
      <c r="R18" s="14">
        <v>7</v>
      </c>
      <c r="T18" s="14">
        <v>7</v>
      </c>
      <c r="V18" s="14">
        <v>7</v>
      </c>
      <c r="X18" s="14">
        <v>7</v>
      </c>
    </row>
    <row r="19" spans="1:25">
      <c r="A19" s="2"/>
      <c r="B19" s="16"/>
      <c r="C19" s="16"/>
      <c r="D19" s="16"/>
      <c r="E19" s="16"/>
      <c r="F19" s="48"/>
      <c r="G19" s="48"/>
      <c r="H19" s="48"/>
      <c r="I19" s="48"/>
      <c r="J19" s="48"/>
      <c r="K19" s="48"/>
      <c r="L19" s="48"/>
      <c r="M19" s="48"/>
      <c r="N19" s="48"/>
      <c r="O19" s="2"/>
      <c r="P19" s="30" t="s">
        <v>27</v>
      </c>
      <c r="Q19" s="31">
        <v>2</v>
      </c>
      <c r="R19" s="14">
        <v>8</v>
      </c>
      <c r="T19" s="14">
        <v>8</v>
      </c>
      <c r="V19" s="14">
        <v>8</v>
      </c>
      <c r="X19" s="14">
        <v>8</v>
      </c>
    </row>
    <row r="20" spans="1:25">
      <c r="A20" s="2"/>
      <c r="B20" s="16"/>
      <c r="C20" s="16"/>
      <c r="D20" s="16"/>
      <c r="E20" s="16"/>
      <c r="F20" s="48"/>
      <c r="G20" s="48"/>
      <c r="H20" s="48"/>
      <c r="I20" s="48"/>
      <c r="J20" s="48"/>
      <c r="K20" s="48"/>
      <c r="L20" s="48"/>
      <c r="M20" s="48"/>
      <c r="N20" s="48"/>
      <c r="O20" s="2"/>
      <c r="P20" s="30" t="s">
        <v>62</v>
      </c>
      <c r="Q20" s="31">
        <v>4</v>
      </c>
      <c r="R20" s="14">
        <v>9</v>
      </c>
      <c r="T20" s="14">
        <v>9</v>
      </c>
      <c r="V20" s="14">
        <v>9</v>
      </c>
      <c r="X20" s="14">
        <v>9</v>
      </c>
    </row>
    <row r="21" spans="1:25">
      <c r="A21" s="2"/>
      <c r="B21" s="16"/>
      <c r="C21" s="16"/>
      <c r="D21" s="16"/>
      <c r="E21" s="16"/>
      <c r="F21" s="48"/>
      <c r="G21" s="48"/>
      <c r="H21" s="48"/>
      <c r="I21" s="48"/>
      <c r="J21" s="48"/>
      <c r="K21" s="48"/>
      <c r="L21" s="48"/>
      <c r="M21" s="48"/>
      <c r="N21" s="48"/>
      <c r="O21" s="2"/>
      <c r="P21" s="30" t="s">
        <v>63</v>
      </c>
      <c r="Q21" s="32">
        <v>4</v>
      </c>
      <c r="R21" s="14">
        <v>10</v>
      </c>
      <c r="T21" s="14">
        <v>10</v>
      </c>
      <c r="V21" s="14">
        <v>10</v>
      </c>
      <c r="X21" s="14">
        <v>10</v>
      </c>
    </row>
    <row r="22" spans="1:25">
      <c r="A22" s="2"/>
      <c r="B22" s="16"/>
      <c r="C22" s="16"/>
      <c r="D22" s="16"/>
      <c r="E22" s="16"/>
      <c r="F22" s="48"/>
      <c r="G22" s="48"/>
      <c r="H22" s="48"/>
      <c r="I22" s="48"/>
      <c r="J22" s="48"/>
      <c r="K22" s="48"/>
      <c r="L22" s="48"/>
      <c r="M22" s="48"/>
      <c r="N22" s="48"/>
      <c r="O22" s="2"/>
      <c r="P22" s="30" t="s">
        <v>34</v>
      </c>
      <c r="Q22" s="31">
        <v>2</v>
      </c>
      <c r="R22" s="14" t="s">
        <v>45</v>
      </c>
      <c r="S22" s="21">
        <v>1</v>
      </c>
      <c r="T22" s="14" t="s">
        <v>45</v>
      </c>
      <c r="U22" s="21">
        <v>1</v>
      </c>
      <c r="V22" s="14" t="s">
        <v>45</v>
      </c>
      <c r="W22" s="21">
        <v>1</v>
      </c>
      <c r="X22" s="14" t="s">
        <v>45</v>
      </c>
      <c r="Y22" s="21">
        <v>1</v>
      </c>
    </row>
    <row r="23" spans="1:25">
      <c r="A23" s="2"/>
      <c r="B23" s="16"/>
      <c r="C23" s="16"/>
      <c r="D23" s="16"/>
      <c r="E23" s="16"/>
      <c r="F23" s="48"/>
      <c r="G23" s="48"/>
      <c r="H23" s="48"/>
      <c r="I23" s="48"/>
      <c r="J23" s="48"/>
      <c r="K23" s="48"/>
      <c r="L23" s="48"/>
      <c r="M23" s="48"/>
      <c r="N23" s="48"/>
      <c r="O23" s="2"/>
      <c r="P23" s="30" t="s">
        <v>64</v>
      </c>
      <c r="Q23" s="31">
        <v>4</v>
      </c>
      <c r="R23" s="14">
        <v>0</v>
      </c>
      <c r="T23" s="14">
        <v>0</v>
      </c>
      <c r="V23" s="14">
        <v>0</v>
      </c>
      <c r="X23" s="14">
        <v>0</v>
      </c>
    </row>
    <row r="24" spans="1:25">
      <c r="A24" s="2"/>
      <c r="B24" s="16"/>
      <c r="C24" s="16"/>
      <c r="D24" s="16"/>
      <c r="E24" s="16"/>
      <c r="F24" s="48"/>
      <c r="G24" s="48"/>
      <c r="H24" s="48"/>
      <c r="I24" s="48"/>
      <c r="J24" s="48"/>
      <c r="K24" s="48"/>
      <c r="L24" s="48"/>
      <c r="M24" s="48"/>
      <c r="N24" s="48"/>
      <c r="O24" s="2"/>
      <c r="P24" s="30" t="s">
        <v>65</v>
      </c>
      <c r="Q24" s="31">
        <v>4</v>
      </c>
      <c r="R24" s="14">
        <v>1</v>
      </c>
      <c r="T24" s="14">
        <v>1</v>
      </c>
      <c r="V24" s="14">
        <v>1</v>
      </c>
      <c r="X24" s="14">
        <v>1</v>
      </c>
    </row>
    <row r="25" spans="1:25">
      <c r="A25" s="2"/>
      <c r="B25" s="16"/>
      <c r="C25" s="16"/>
      <c r="D25" s="16"/>
      <c r="E25" s="16"/>
      <c r="F25" s="48"/>
      <c r="G25" s="48"/>
      <c r="H25" s="48"/>
      <c r="I25" s="48"/>
      <c r="J25" s="48"/>
      <c r="K25" s="48"/>
      <c r="L25" s="48"/>
      <c r="M25" s="48"/>
      <c r="N25" s="48"/>
      <c r="O25" s="2"/>
      <c r="P25" s="30" t="s">
        <v>66</v>
      </c>
      <c r="Q25" s="31">
        <v>2</v>
      </c>
      <c r="R25" s="14">
        <v>2</v>
      </c>
      <c r="T25" s="14">
        <v>2</v>
      </c>
      <c r="V25" s="14">
        <v>2</v>
      </c>
      <c r="X25" s="14">
        <v>2</v>
      </c>
    </row>
    <row r="26" spans="1:25" ht="16.5" customHeight="1">
      <c r="A26" s="2"/>
      <c r="B26" s="14"/>
      <c r="C26" s="14"/>
      <c r="D26" s="14"/>
      <c r="E26" s="14"/>
      <c r="F26" s="48"/>
      <c r="G26" s="48"/>
      <c r="H26" s="48"/>
      <c r="I26" s="48"/>
      <c r="J26" s="48"/>
      <c r="K26" s="48"/>
      <c r="L26" s="48"/>
      <c r="M26" s="48"/>
      <c r="N26" s="48"/>
      <c r="O26" s="2"/>
      <c r="P26" s="30" t="s">
        <v>28</v>
      </c>
      <c r="Q26" s="31">
        <v>4</v>
      </c>
      <c r="R26" s="14">
        <v>3</v>
      </c>
      <c r="T26" s="14">
        <v>3</v>
      </c>
      <c r="V26" s="14">
        <v>3</v>
      </c>
      <c r="X26" s="14">
        <v>3</v>
      </c>
    </row>
    <row r="27" spans="1:25" ht="15.75" customHeight="1">
      <c r="A27" s="2"/>
      <c r="B27" s="14"/>
      <c r="C27" s="14"/>
      <c r="D27" s="14"/>
      <c r="E27" s="14"/>
      <c r="F27" s="48"/>
      <c r="G27" s="48"/>
      <c r="H27" s="48"/>
      <c r="I27" s="48"/>
      <c r="J27" s="48"/>
      <c r="K27" s="48"/>
      <c r="L27" s="48"/>
      <c r="M27" s="48"/>
      <c r="N27" s="48"/>
      <c r="O27" s="2"/>
      <c r="P27" s="30" t="s">
        <v>67</v>
      </c>
      <c r="Q27" s="31">
        <v>4</v>
      </c>
      <c r="R27" s="14">
        <v>4</v>
      </c>
      <c r="T27" s="14">
        <v>4</v>
      </c>
      <c r="V27" s="14">
        <v>4</v>
      </c>
      <c r="X27" s="14">
        <v>4</v>
      </c>
    </row>
    <row r="28" spans="1:25" ht="6.75" customHeight="1">
      <c r="A28" s="2"/>
      <c r="O28" s="2"/>
      <c r="P28" s="30" t="s">
        <v>29</v>
      </c>
      <c r="Q28" s="31">
        <v>2</v>
      </c>
      <c r="R28" s="14">
        <v>5</v>
      </c>
      <c r="T28" s="14">
        <v>5</v>
      </c>
      <c r="V28" s="14">
        <v>5</v>
      </c>
      <c r="X28" s="14">
        <v>5</v>
      </c>
    </row>
    <row r="29" spans="1:25">
      <c r="A29" s="2"/>
      <c r="B29" s="49" t="s">
        <v>54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2"/>
      <c r="P29" s="30" t="s">
        <v>30</v>
      </c>
      <c r="Q29" s="31">
        <v>4</v>
      </c>
      <c r="R29" s="14">
        <v>6</v>
      </c>
      <c r="T29" s="14">
        <v>6</v>
      </c>
      <c r="V29" s="14">
        <v>6</v>
      </c>
      <c r="X29" s="14">
        <v>6</v>
      </c>
    </row>
    <row r="30" spans="1:25">
      <c r="A30" s="2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"/>
      <c r="P30" s="30" t="s">
        <v>70</v>
      </c>
      <c r="Q30" s="32">
        <v>2</v>
      </c>
      <c r="R30" s="14">
        <v>7</v>
      </c>
      <c r="T30" s="14">
        <v>7</v>
      </c>
      <c r="V30" s="14">
        <v>7</v>
      </c>
      <c r="X30" s="14">
        <v>7</v>
      </c>
    </row>
    <row r="31" spans="1:25">
      <c r="A31" s="2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"/>
      <c r="P31" s="30" t="s">
        <v>69</v>
      </c>
      <c r="Q31" s="31">
        <v>24</v>
      </c>
      <c r="R31" s="14">
        <v>8</v>
      </c>
      <c r="T31" s="14">
        <v>8</v>
      </c>
      <c r="V31" s="14">
        <v>8</v>
      </c>
      <c r="X31" s="14">
        <v>8</v>
      </c>
    </row>
    <row r="32" spans="1:25">
      <c r="A32" s="2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"/>
      <c r="P32" s="30" t="s">
        <v>1</v>
      </c>
      <c r="Q32" s="31">
        <v>4</v>
      </c>
      <c r="R32" s="14">
        <v>9</v>
      </c>
      <c r="T32" s="14">
        <v>9</v>
      </c>
      <c r="V32" s="14">
        <v>9</v>
      </c>
      <c r="X32" s="14">
        <v>9</v>
      </c>
    </row>
    <row r="33" spans="1:24">
      <c r="A33" s="2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"/>
      <c r="P33" s="30" t="s">
        <v>31</v>
      </c>
      <c r="Q33" s="31">
        <v>2</v>
      </c>
      <c r="R33" s="14">
        <v>10</v>
      </c>
      <c r="T33" s="14">
        <v>10</v>
      </c>
      <c r="V33" s="14">
        <v>10</v>
      </c>
      <c r="X33" s="14">
        <v>10</v>
      </c>
    </row>
    <row r="34" spans="1:24" ht="15" customHeight="1">
      <c r="A34" s="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"/>
      <c r="P34" s="30" t="s">
        <v>32</v>
      </c>
      <c r="Q34" s="31">
        <v>4</v>
      </c>
    </row>
    <row r="35" spans="1:24" ht="15" customHeight="1">
      <c r="A35" s="2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"/>
      <c r="P35" s="30" t="s">
        <v>33</v>
      </c>
      <c r="Q35" s="31">
        <v>2</v>
      </c>
    </row>
    <row r="36" spans="1:24" ht="15" customHeight="1">
      <c r="A36" s="2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"/>
    </row>
    <row r="37" spans="1:24" ht="15" customHeight="1">
      <c r="A37" s="2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"/>
      <c r="P37" s="30"/>
      <c r="Q37" s="31"/>
    </row>
    <row r="38" spans="1:24" ht="15" customHeight="1">
      <c r="A38" s="2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"/>
    </row>
    <row r="39" spans="1:24" ht="15" customHeight="1">
      <c r="A39" s="2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"/>
    </row>
    <row r="40" spans="1:24" ht="15" customHeight="1">
      <c r="A40" s="2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"/>
    </row>
    <row r="41" spans="1:24" ht="15" customHeight="1">
      <c r="A41" s="2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"/>
    </row>
    <row r="42" spans="1:24" ht="15" customHeight="1">
      <c r="A42" s="2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"/>
    </row>
    <row r="43" spans="1:24" ht="15" customHeight="1">
      <c r="A43" s="2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"/>
    </row>
    <row r="44" spans="1:24" ht="6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5"/>
    </row>
    <row r="45" spans="1:24">
      <c r="P45" s="25"/>
    </row>
    <row r="46" spans="1:24">
      <c r="P46" s="25"/>
    </row>
    <row r="47" spans="1:24">
      <c r="P47" s="25"/>
    </row>
    <row r="48" spans="1:24">
      <c r="P48" s="25"/>
    </row>
    <row r="49" spans="2:16">
      <c r="P49" s="25"/>
    </row>
    <row r="50" spans="2:16">
      <c r="P50" s="25"/>
    </row>
    <row r="51" spans="2:1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P51" s="25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6">
      <c r="B53" s="26"/>
      <c r="C53" s="26"/>
      <c r="D53" s="27" t="s">
        <v>2</v>
      </c>
      <c r="E53" s="27" t="s">
        <v>46</v>
      </c>
      <c r="F53" s="27" t="s">
        <v>47</v>
      </c>
      <c r="G53" s="27" t="s">
        <v>48</v>
      </c>
      <c r="H53" s="26"/>
      <c r="I53" s="26"/>
      <c r="J53" s="26"/>
      <c r="K53" s="26"/>
      <c r="L53" s="26"/>
      <c r="M53" s="26"/>
      <c r="N53" s="26"/>
    </row>
    <row r="54" spans="2:16">
      <c r="B54" s="26"/>
      <c r="C54" s="26" t="s">
        <v>43</v>
      </c>
      <c r="D54" s="24">
        <f>S9-1</f>
        <v>0</v>
      </c>
      <c r="E54" s="24">
        <f>U9-1</f>
        <v>0</v>
      </c>
      <c r="F54" s="24">
        <f>W9-1</f>
        <v>0</v>
      </c>
      <c r="G54" s="24">
        <f>Y9-1</f>
        <v>0</v>
      </c>
      <c r="H54" s="26"/>
      <c r="I54" s="26"/>
      <c r="J54" s="26"/>
      <c r="K54" s="26"/>
      <c r="L54" s="26"/>
      <c r="M54" s="26"/>
      <c r="N54" s="26"/>
    </row>
    <row r="55" spans="2:16">
      <c r="B55" s="26"/>
      <c r="C55" s="26" t="s">
        <v>45</v>
      </c>
      <c r="D55" s="24">
        <f>S22-1</f>
        <v>0</v>
      </c>
      <c r="E55" s="24">
        <f>U22-1</f>
        <v>0</v>
      </c>
      <c r="F55" s="24">
        <f>W22-1</f>
        <v>0</v>
      </c>
      <c r="G55" s="24">
        <f>Y22-1</f>
        <v>0</v>
      </c>
      <c r="H55" s="26"/>
      <c r="I55" s="26"/>
      <c r="J55" s="26"/>
      <c r="K55" s="26"/>
      <c r="L55" s="26"/>
      <c r="M55" s="26"/>
      <c r="N55" s="26"/>
    </row>
    <row r="56" spans="2:16">
      <c r="B56" s="26"/>
      <c r="C56" s="28" t="b">
        <v>1</v>
      </c>
      <c r="D56" s="26" t="s">
        <v>6</v>
      </c>
      <c r="E56" s="26" t="s">
        <v>7</v>
      </c>
      <c r="F56" s="26" t="s">
        <v>8</v>
      </c>
      <c r="G56" s="26" t="s">
        <v>9</v>
      </c>
      <c r="H56" s="26" t="s">
        <v>50</v>
      </c>
      <c r="I56" s="26" t="s">
        <v>10</v>
      </c>
      <c r="J56" s="26" t="s">
        <v>14</v>
      </c>
      <c r="K56" s="26" t="s">
        <v>12</v>
      </c>
      <c r="L56" s="26" t="s">
        <v>11</v>
      </c>
      <c r="M56" s="26" t="s">
        <v>13</v>
      </c>
      <c r="N56" s="26"/>
    </row>
    <row r="57" spans="2:16">
      <c r="B57" s="26"/>
      <c r="C57" s="29" t="s">
        <v>3</v>
      </c>
      <c r="D57" s="23" t="b">
        <v>0</v>
      </c>
      <c r="E57" s="23" t="b">
        <v>0</v>
      </c>
      <c r="F57" s="23" t="b">
        <v>0</v>
      </c>
      <c r="G57" s="23" t="b">
        <v>0</v>
      </c>
      <c r="H57" s="23" t="b">
        <v>0</v>
      </c>
      <c r="I57" s="23" t="b">
        <v>0</v>
      </c>
      <c r="J57" s="23" t="b">
        <v>0</v>
      </c>
      <c r="K57" s="23" t="b">
        <v>0</v>
      </c>
      <c r="L57" s="23" t="b">
        <v>0</v>
      </c>
      <c r="M57" s="23" t="b">
        <v>0</v>
      </c>
      <c r="N57" s="26"/>
    </row>
    <row r="58" spans="2:16">
      <c r="B58" s="26"/>
      <c r="C58" s="29"/>
      <c r="D58" s="24">
        <f t="shared" ref="D58:M58" si="0">COUNTIF(D57:D57,$C$56)</f>
        <v>0</v>
      </c>
      <c r="E58" s="24">
        <f t="shared" si="0"/>
        <v>0</v>
      </c>
      <c r="F58" s="24">
        <f t="shared" si="0"/>
        <v>0</v>
      </c>
      <c r="G58" s="24">
        <f t="shared" si="0"/>
        <v>0</v>
      </c>
      <c r="H58" s="24">
        <f t="shared" si="0"/>
        <v>0</v>
      </c>
      <c r="I58" s="24">
        <f t="shared" si="0"/>
        <v>0</v>
      </c>
      <c r="J58" s="24">
        <f t="shared" si="0"/>
        <v>0</v>
      </c>
      <c r="K58" s="24">
        <f t="shared" si="0"/>
        <v>0</v>
      </c>
      <c r="L58" s="24">
        <f t="shared" si="0"/>
        <v>0</v>
      </c>
      <c r="M58" s="24">
        <f t="shared" si="0"/>
        <v>0</v>
      </c>
      <c r="N58" s="26"/>
    </row>
    <row r="59" spans="2:1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2:1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2:1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</sheetData>
  <sheetProtection password="CFC0" sheet="1" objects="1" scenarios="1"/>
  <mergeCells count="14">
    <mergeCell ref="B30:N43"/>
    <mergeCell ref="B13:C14"/>
    <mergeCell ref="D13:J14"/>
    <mergeCell ref="F16:N16"/>
    <mergeCell ref="F17:N17"/>
    <mergeCell ref="F18:N27"/>
    <mergeCell ref="B29:N29"/>
    <mergeCell ref="B10:C11"/>
    <mergeCell ref="D10:J11"/>
    <mergeCell ref="B2:N2"/>
    <mergeCell ref="C4:D4"/>
    <mergeCell ref="H4:I4"/>
    <mergeCell ref="B6:N6"/>
    <mergeCell ref="B8:D8"/>
  </mergeCells>
  <printOptions horizontalCentered="1" verticalCentered="1"/>
  <pageMargins left="0.51181102362204722" right="0.35433070866141736" top="0.27559055118110237" bottom="0.31496062992125984" header="0.31496062992125984" footer="0.31496062992125984"/>
  <pageSetup orientation="landscape" horizontalDpi="120" verticalDpi="144" r:id="rId1"/>
  <drawing r:id="rId2"/>
  <legacyDrawing r:id="rId3"/>
  <oleObjects>
    <oleObject progId="Visio.Drawing.11" shapeId="36878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52</vt:i4>
      </vt:variant>
    </vt:vector>
  </HeadingPairs>
  <TitlesOfParts>
    <vt:vector size="52" baseType="lpstr">
      <vt:lpstr>Gráficos</vt:lpstr>
      <vt:lpstr>Lab 1</vt:lpstr>
      <vt:lpstr>Lab 2</vt:lpstr>
      <vt:lpstr>Lab 3</vt:lpstr>
      <vt:lpstr>Lab 4</vt:lpstr>
      <vt:lpstr>Lab 5</vt:lpstr>
      <vt:lpstr>Lab 6</vt:lpstr>
      <vt:lpstr>Lab 7</vt:lpstr>
      <vt:lpstr>Lab 8</vt:lpstr>
      <vt:lpstr>Lab 9</vt:lpstr>
      <vt:lpstr>Lab 10</vt:lpstr>
      <vt:lpstr>Lab 11</vt:lpstr>
      <vt:lpstr>Lab 12</vt:lpstr>
      <vt:lpstr>Lab 13</vt:lpstr>
      <vt:lpstr>Lab 14</vt:lpstr>
      <vt:lpstr>Lab 15</vt:lpstr>
      <vt:lpstr>Lab 16</vt:lpstr>
      <vt:lpstr>Lab 17</vt:lpstr>
      <vt:lpstr>Lab 18</vt:lpstr>
      <vt:lpstr>Lab 19</vt:lpstr>
      <vt:lpstr>Lab 20</vt:lpstr>
      <vt:lpstr>Lab 21</vt:lpstr>
      <vt:lpstr>Lab 22</vt:lpstr>
      <vt:lpstr>Lab 23</vt:lpstr>
      <vt:lpstr>Lab 24</vt:lpstr>
      <vt:lpstr>Lab 25</vt:lpstr>
      <vt:lpstr>Lab 26</vt:lpstr>
      <vt:lpstr>Lab 27</vt:lpstr>
      <vt:lpstr>Lab 28</vt:lpstr>
      <vt:lpstr>Lab 29</vt:lpstr>
      <vt:lpstr>Lab 30</vt:lpstr>
      <vt:lpstr>Lab 31</vt:lpstr>
      <vt:lpstr>Lab 32</vt:lpstr>
      <vt:lpstr>Lab 33</vt:lpstr>
      <vt:lpstr>Lab 34</vt:lpstr>
      <vt:lpstr>Lab 35</vt:lpstr>
      <vt:lpstr>Lab 36</vt:lpstr>
      <vt:lpstr>Lab 37</vt:lpstr>
      <vt:lpstr>Lab 38</vt:lpstr>
      <vt:lpstr>Lab 39</vt:lpstr>
      <vt:lpstr>Lab 40</vt:lpstr>
      <vt:lpstr>Lab 41</vt:lpstr>
      <vt:lpstr>Lab 42</vt:lpstr>
      <vt:lpstr>Lab 43</vt:lpstr>
      <vt:lpstr>Lab 44</vt:lpstr>
      <vt:lpstr>Lab 45</vt:lpstr>
      <vt:lpstr>Lab 46</vt:lpstr>
      <vt:lpstr>Lab 47</vt:lpstr>
      <vt:lpstr>Lab 48</vt:lpstr>
      <vt:lpstr>Lab 49</vt:lpstr>
      <vt:lpstr>Lab 50</vt:lpstr>
      <vt:lpstr>Plan1</vt:lpstr>
    </vt:vector>
  </TitlesOfParts>
  <Company>Your Company Name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FLAVIO</cp:lastModifiedBy>
  <cp:lastPrinted>2010-12-23T21:08:02Z</cp:lastPrinted>
  <dcterms:created xsi:type="dcterms:W3CDTF">2010-11-12T18:52:59Z</dcterms:created>
  <dcterms:modified xsi:type="dcterms:W3CDTF">2011-01-09T12:07:13Z</dcterms:modified>
</cp:coreProperties>
</file>