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autoCompressPictures="0"/>
  <bookViews>
    <workbookView xWindow="0" yWindow="0" windowWidth="19320" windowHeight="10200" tabRatio="921"/>
  </bookViews>
  <sheets>
    <sheet name="Orientações" sheetId="2" r:id="rId1"/>
    <sheet name="Gráficos" sheetId="5" r:id="rId2"/>
    <sheet name="Genialidade" sheetId="3" r:id="rId3"/>
    <sheet name="Holomaturologia" sheetId="1" r:id="rId4"/>
    <sheet name="Atributos Conscienciais" sheetId="13" r:id="rId5"/>
    <sheet name="Quadro Síntese 1" sheetId="12" r:id="rId6"/>
    <sheet name="Lista Trafor" sheetId="15" r:id="rId7"/>
    <sheet name="Traço-Força" sheetId="4" r:id="rId8"/>
    <sheet name="Lista Trafar" sheetId="16" r:id="rId9"/>
    <sheet name="Traço-Fardo" sheetId="6" r:id="rId10"/>
    <sheet name="Traço-Faltante" sheetId="8" r:id="rId11"/>
    <sheet name="Erros Pessoais" sheetId="9" r:id="rId12"/>
    <sheet name="Folhas Conscienciograma" sheetId="7" r:id="rId13"/>
    <sheet name="Quadro Síntese CPC" sheetId="11" r:id="rId14"/>
  </sheets>
  <calcPr calcId="124519" concurrentCalc="0"/>
</workbook>
</file>

<file path=xl/calcChain.xml><?xml version="1.0" encoding="utf-8"?>
<calcChain xmlns="http://schemas.openxmlformats.org/spreadsheetml/2006/main">
  <c r="G67" i="16"/>
  <c r="I67"/>
  <c r="G65"/>
  <c r="I65"/>
  <c r="G63"/>
  <c r="I63"/>
  <c r="G61"/>
  <c r="I61"/>
  <c r="G59"/>
  <c r="I59"/>
  <c r="K41"/>
  <c r="K40"/>
  <c r="K39"/>
  <c r="K38"/>
  <c r="K37"/>
  <c r="K36"/>
  <c r="K34"/>
  <c r="K32"/>
  <c r="K31"/>
  <c r="K30"/>
  <c r="K29"/>
  <c r="K28"/>
  <c r="K27"/>
  <c r="K26"/>
  <c r="K25"/>
  <c r="K23"/>
  <c r="K22"/>
  <c r="K21"/>
  <c r="K20"/>
  <c r="K19"/>
  <c r="K18"/>
  <c r="K17"/>
  <c r="K16"/>
  <c r="K15"/>
  <c r="K14"/>
  <c r="K13"/>
  <c r="K9"/>
  <c r="K8"/>
  <c r="K7"/>
  <c r="K6"/>
  <c r="I4"/>
  <c r="H4" i="13"/>
  <c r="G59"/>
  <c r="G57"/>
  <c r="G55"/>
  <c r="G53"/>
  <c r="H61"/>
  <c r="H59"/>
  <c r="H57"/>
  <c r="H55"/>
  <c r="H53"/>
  <c r="I46" i="1"/>
  <c r="I44"/>
  <c r="I42"/>
  <c r="I40"/>
  <c r="G67" i="15"/>
  <c r="I67"/>
  <c r="G65"/>
  <c r="I65"/>
  <c r="G63"/>
  <c r="I63"/>
  <c r="G61"/>
  <c r="I61"/>
  <c r="G59"/>
  <c r="I59"/>
  <c r="I4"/>
  <c r="K41"/>
  <c r="K40"/>
  <c r="K39"/>
  <c r="K38"/>
  <c r="K37"/>
  <c r="K36"/>
  <c r="K34"/>
  <c r="K32"/>
  <c r="K31"/>
  <c r="K30"/>
  <c r="K29"/>
  <c r="K28"/>
  <c r="K27"/>
  <c r="K26"/>
  <c r="K25"/>
  <c r="K23"/>
  <c r="K22"/>
  <c r="K21"/>
  <c r="K20"/>
  <c r="K19"/>
  <c r="K18"/>
  <c r="K17"/>
  <c r="K16"/>
  <c r="K15"/>
  <c r="K14"/>
  <c r="K13"/>
  <c r="K9"/>
  <c r="K8"/>
  <c r="K7"/>
  <c r="K6"/>
  <c r="J6" i="13"/>
  <c r="J7"/>
  <c r="J8"/>
  <c r="J9"/>
  <c r="J10"/>
  <c r="J11"/>
  <c r="J12"/>
  <c r="J13"/>
  <c r="J14"/>
  <c r="J15"/>
  <c r="J16"/>
  <c r="J17"/>
  <c r="J18"/>
  <c r="J19"/>
  <c r="J20"/>
  <c r="J21"/>
  <c r="J22"/>
  <c r="J23"/>
  <c r="J24"/>
  <c r="J25"/>
  <c r="J26"/>
  <c r="J27"/>
  <c r="J28"/>
  <c r="G61"/>
  <c r="J35"/>
  <c r="J34"/>
  <c r="J33"/>
  <c r="J32"/>
  <c r="J31"/>
  <c r="J30"/>
  <c r="J5"/>
  <c r="E15" i="3"/>
  <c r="E9"/>
  <c r="E8"/>
  <c r="E10"/>
  <c r="E11"/>
  <c r="E12"/>
  <c r="E13"/>
  <c r="E14"/>
  <c r="E16"/>
  <c r="E17"/>
  <c r="E18"/>
  <c r="E19"/>
  <c r="E20"/>
  <c r="E21"/>
  <c r="E22"/>
  <c r="E23"/>
  <c r="E24"/>
  <c r="E25"/>
  <c r="E26"/>
  <c r="E27"/>
  <c r="E28"/>
  <c r="E29"/>
  <c r="E30"/>
  <c r="E31"/>
  <c r="E32"/>
  <c r="E33"/>
  <c r="E34"/>
  <c r="E35"/>
  <c r="E36"/>
  <c r="E37"/>
  <c r="J46" i="1"/>
  <c r="I38"/>
  <c r="J40"/>
  <c r="J38"/>
  <c r="D131" i="11"/>
  <c r="D130"/>
  <c r="D127"/>
  <c r="D126"/>
  <c r="D123"/>
  <c r="D122"/>
  <c r="D119"/>
  <c r="D118"/>
  <c r="D115"/>
  <c r="D114"/>
  <c r="D111"/>
  <c r="D110"/>
  <c r="D107"/>
  <c r="D106"/>
  <c r="D103"/>
  <c r="D102"/>
  <c r="D99"/>
  <c r="D98"/>
  <c r="D95"/>
  <c r="D94"/>
  <c r="D89"/>
  <c r="D88"/>
  <c r="D85"/>
  <c r="D84"/>
  <c r="D81"/>
  <c r="D80"/>
  <c r="D77"/>
  <c r="D76"/>
  <c r="D73"/>
  <c r="D72"/>
  <c r="D69"/>
  <c r="D68"/>
  <c r="D65"/>
  <c r="D64"/>
  <c r="D61"/>
  <c r="D60"/>
  <c r="D57"/>
  <c r="D56"/>
  <c r="D53"/>
  <c r="D52"/>
  <c r="D47"/>
  <c r="D46"/>
  <c r="D43"/>
  <c r="D42"/>
  <c r="D39"/>
  <c r="D38"/>
  <c r="D35"/>
  <c r="D34"/>
  <c r="D31"/>
  <c r="D30"/>
  <c r="D27"/>
  <c r="D26"/>
  <c r="D23"/>
  <c r="D22"/>
  <c r="D19"/>
  <c r="D18"/>
  <c r="D15"/>
  <c r="D14"/>
  <c r="I11" i="9"/>
  <c r="K11" i="11"/>
  <c r="I11" i="8"/>
  <c r="J11" i="11"/>
  <c r="I14" i="6"/>
  <c r="I11" i="11"/>
  <c r="H11"/>
  <c r="D11"/>
  <c r="I10" i="9"/>
  <c r="K10" i="11"/>
  <c r="I10" i="8"/>
  <c r="J10" i="11"/>
  <c r="I13" i="6"/>
  <c r="I10" i="11"/>
  <c r="H10"/>
  <c r="D10"/>
  <c r="I9" i="9"/>
  <c r="K9" i="11"/>
  <c r="I9" i="8"/>
  <c r="J9" i="11"/>
  <c r="I9" i="6"/>
  <c r="I9" i="11"/>
  <c r="H9"/>
  <c r="I8" i="9"/>
  <c r="K8" i="11"/>
  <c r="I8" i="8"/>
  <c r="J8" i="11"/>
  <c r="I8" i="6"/>
  <c r="I8" i="11"/>
  <c r="H8"/>
  <c r="I7" i="9"/>
  <c r="K7" i="11"/>
  <c r="I7" i="8"/>
  <c r="J7" i="11"/>
  <c r="I7" i="6"/>
  <c r="I7" i="11"/>
  <c r="H7"/>
  <c r="I6" i="9"/>
  <c r="K6" i="11"/>
  <c r="I6" i="8"/>
  <c r="J6" i="11"/>
  <c r="I6" i="6"/>
  <c r="I6" i="11"/>
  <c r="H6"/>
  <c r="I5" i="9"/>
  <c r="K5" i="11"/>
  <c r="I5" i="8"/>
  <c r="J5" i="11"/>
  <c r="I5" i="6"/>
  <c r="I5" i="11"/>
  <c r="H5"/>
  <c r="I4" i="9"/>
  <c r="K4" i="11"/>
  <c r="I4" i="8"/>
  <c r="J4" i="11"/>
  <c r="I4" i="6"/>
  <c r="I4" i="11"/>
  <c r="H4"/>
  <c r="I3" i="9"/>
  <c r="K3" i="11"/>
  <c r="I3" i="8"/>
  <c r="J3" i="11"/>
  <c r="I3" i="6"/>
  <c r="I3" i="11"/>
  <c r="H3"/>
  <c r="I2" i="9"/>
  <c r="K2" i="11"/>
  <c r="I2" i="8"/>
  <c r="J2" i="11"/>
  <c r="I2" i="6"/>
  <c r="I2" i="11"/>
  <c r="H2"/>
  <c r="L34" i="1"/>
  <c r="L33"/>
  <c r="L32"/>
  <c r="L31"/>
  <c r="L30"/>
  <c r="L29"/>
  <c r="L28"/>
  <c r="L27"/>
  <c r="L26"/>
  <c r="L25"/>
  <c r="L24"/>
  <c r="L23"/>
  <c r="L22"/>
  <c r="L21"/>
  <c r="L20"/>
  <c r="L19"/>
  <c r="L18"/>
  <c r="L17"/>
  <c r="L16"/>
  <c r="L15"/>
  <c r="L14"/>
  <c r="L13"/>
  <c r="L12"/>
  <c r="L11"/>
  <c r="L10"/>
  <c r="L9"/>
  <c r="L8"/>
  <c r="L7"/>
  <c r="L6"/>
  <c r="L5"/>
  <c r="J4" l="1"/>
  <c r="E40" i="3"/>
  <c r="C40"/>
  <c r="J44" i="1"/>
  <c r="J42"/>
</calcChain>
</file>

<file path=xl/comments1.xml><?xml version="1.0" encoding="utf-8"?>
<comments xmlns="http://schemas.openxmlformats.org/spreadsheetml/2006/main">
  <authors>
    <author>Flávio Buononato</author>
  </authors>
  <commentList>
    <comment ref="C8" authorId="0">
      <text>
        <r>
          <rPr>
            <b/>
            <sz val="9"/>
            <color indexed="81"/>
            <rFont val="Calibri"/>
            <family val="2"/>
          </rPr>
          <t>Complete com o percentual correspondente</t>
        </r>
        <r>
          <rPr>
            <sz val="9"/>
            <color indexed="81"/>
            <rFont val="Calibri"/>
            <family val="2"/>
          </rPr>
          <t xml:space="preserve">
</t>
        </r>
      </text>
    </comment>
  </commentList>
</comments>
</file>

<file path=xl/comments2.xml><?xml version="1.0" encoding="utf-8"?>
<comments xmlns="http://schemas.openxmlformats.org/spreadsheetml/2006/main">
  <authors>
    <author>Flávio Buononato</author>
  </authors>
  <commentList>
    <comment ref="B4" authorId="0">
      <text>
        <r>
          <rPr>
            <b/>
            <sz val="9"/>
            <color indexed="81"/>
            <rFont val="Calibri"/>
            <family val="2"/>
          </rPr>
          <t>Responder cada variável com variação de 0% a 100%.</t>
        </r>
        <r>
          <rPr>
            <sz val="9"/>
            <color indexed="81"/>
            <rFont val="Calibri"/>
            <family val="2"/>
          </rPr>
          <t xml:space="preserve">
</t>
        </r>
      </text>
    </comment>
    <comment ref="B9" authorId="0">
      <text>
        <r>
          <rPr>
            <b/>
            <sz val="9"/>
            <color indexed="81"/>
            <rFont val="Calibri"/>
            <family val="2"/>
          </rPr>
          <t>Pessoa inescrupulosa, que quer vencer na vida a todo custo.</t>
        </r>
        <r>
          <rPr>
            <sz val="9"/>
            <color indexed="81"/>
            <rFont val="Calibri"/>
            <family val="2"/>
          </rPr>
          <t xml:space="preserve">
</t>
        </r>
      </text>
    </comment>
    <comment ref="B32" authorId="0">
      <text>
        <r>
          <rPr>
            <b/>
            <sz val="9"/>
            <color indexed="81"/>
            <rFont val="Calibri"/>
            <family val="2"/>
          </rPr>
          <t>Virar as costas aos outros.</t>
        </r>
        <r>
          <rPr>
            <sz val="9"/>
            <color indexed="81"/>
            <rFont val="Calibri"/>
            <family val="2"/>
          </rPr>
          <t xml:space="preserve">
</t>
        </r>
      </text>
    </comment>
  </commentList>
</comments>
</file>

<file path=xl/comments3.xml><?xml version="1.0" encoding="utf-8"?>
<comments xmlns="http://schemas.openxmlformats.org/spreadsheetml/2006/main">
  <authors>
    <author>Flávio Buononato</author>
  </authors>
  <commentList>
    <comment ref="B4" authorId="0">
      <text>
        <r>
          <rPr>
            <b/>
            <sz val="9"/>
            <color indexed="81"/>
            <rFont val="Calibri"/>
            <family val="2"/>
          </rPr>
          <t>Responder cada variável com variação de 0% a 100%.</t>
        </r>
        <r>
          <rPr>
            <sz val="9"/>
            <color indexed="81"/>
            <rFont val="Calibri"/>
            <family val="2"/>
          </rPr>
          <t xml:space="preserve">
</t>
        </r>
      </text>
    </comment>
    <comment ref="B5" authorId="0">
      <text>
        <r>
          <rPr>
            <b/>
            <sz val="8"/>
            <color indexed="81"/>
            <rFont val="Tahoma"/>
            <family val="2"/>
          </rPr>
          <t>O abertismo consciencial é a condição avançada da conscin neofílica com abertura omnilateral da autopensenidade ao conhecimento quanto à evolução da consciência, capaz de executar intencionalmente, com a própria vida, as técnicas evolutivas avançadas da Conscienciologia, por exemplo, a Cosmoeticologia, a invéxis, a tenepes e a desperticidade (ver Enciclopédia da Conscienciologia).</t>
        </r>
        <r>
          <rPr>
            <sz val="8"/>
            <color indexed="81"/>
            <rFont val="Tahoma"/>
            <family val="2"/>
          </rPr>
          <t xml:space="preserve">
</t>
        </r>
      </text>
    </comment>
    <comment ref="B10" authorId="0">
      <text>
        <r>
          <rPr>
            <b/>
            <sz val="8"/>
            <color indexed="81"/>
            <rFont val="Tahoma"/>
            <family val="2"/>
          </rPr>
          <t>A autoconscientização multidimensional é a condição da lucidez madura da conscin quanto à vida consciencial no estado evoluído da multidimensionalidade, alcançado através do poder da vontade (Voliciologia) promovendo as projeções conscientes (Projeciologia) em outras dimensões, fora da esfera das manifestações físicas (Intrafisicologia), ou seja, por intermédio da projetabilidade lúcida (PL) (ver Enciclopédia da Conscienciologia)</t>
        </r>
        <r>
          <rPr>
            <sz val="8"/>
            <color indexed="81"/>
            <rFont val="Tahoma"/>
            <family val="2"/>
          </rPr>
          <t xml:space="preserve">
</t>
        </r>
      </text>
    </comment>
    <comment ref="B12" authorId="0">
      <text>
        <r>
          <rPr>
            <b/>
            <sz val="8"/>
            <color indexed="81"/>
            <rFont val="Tahoma"/>
            <family val="2"/>
          </rPr>
          <t>A autodesassedialidade é o estado ou condição da conscin lúcida quanto à vivência teática da tática, estratégia e logística da autodefesa interconsciencial, intra e extraconsciencial, intra e extrafísica, de modo multidimensional, da manutenção do equilíbrio pessoal, íntimo, pleno, o tempo todo, descartando a interferência espúria, intrusiva, de exopensenes patológicos seja de quem for (ver Enciclopédia da Conscienciologia).</t>
        </r>
        <r>
          <rPr>
            <sz val="8"/>
            <color indexed="81"/>
            <rFont val="Tahoma"/>
            <family val="2"/>
          </rPr>
          <t xml:space="preserve">
</t>
        </r>
      </text>
    </comment>
    <comment ref="B13" authorId="0">
      <text>
        <r>
          <rPr>
            <b/>
            <sz val="8"/>
            <color indexed="81"/>
            <rFont val="Tahoma"/>
            <family val="2"/>
          </rPr>
          <t>O autodiscernimento é o ato ou efeito de discernir e determinar a capacidade pessoal superior de compreender situações com clareza e exatidão, primeiro, para depois julgar, distinguir, decidir e identificar, separando o lógico do ilógico, o verossímil do inverossímil, o homeostático do caótico, o positivo do negativo, o verdadeiro do falso, o certo do errado, o sadio do patológico, o melhor do péssimo, o ideal do inframedíocre, o prioritário do preterível, o neofílico do neofóbico, o novíssimo do ultrapassado, o joio do trigo, o racional do irracional, a exatidão da ambiguidade, a sensatez da coragem, a prudência da imprudência, além do bom senso, da boa intenção e da boa vontade, capaz de dar maior acerto, justiça, consenso e evolução consciencial às tomadas de decisão e posição da consciência (ver Enciclopédia da Conscienciologia).</t>
        </r>
        <r>
          <rPr>
            <sz val="8"/>
            <color indexed="81"/>
            <rFont val="Tahoma"/>
            <family val="2"/>
          </rPr>
          <t xml:space="preserve">
</t>
        </r>
      </text>
    </comment>
    <comment ref="B14" authorId="0">
      <text>
        <r>
          <rPr>
            <b/>
            <sz val="8"/>
            <color indexed="81"/>
            <rFont val="Tahoma"/>
            <family val="2"/>
          </rPr>
          <t>A Ofiexologia é a Ciência, especialidade da Conscienciologia, aplicada ao estudo da oficina extrafísica, ou ofiex, a instalação física-extrafísica atuante na heterassistencialidade diária, avançada, do tenepessista veterano, homem ou mulher, na condição de epicon intrafísico, representando tal oficina, mais evoluída, a equivalente extrafísica à base humana, doméstica, da conscin (ver Enciclopédia da Conscienciologia).</t>
        </r>
        <r>
          <rPr>
            <sz val="8"/>
            <color indexed="81"/>
            <rFont val="Tahoma"/>
            <family val="2"/>
          </rPr>
          <t xml:space="preserve">
</t>
        </r>
      </text>
    </comment>
    <comment ref="B15" authorId="0">
      <text>
        <r>
          <rPr>
            <b/>
            <sz val="8"/>
            <color indexed="81"/>
            <rFont val="Tahoma"/>
            <family val="2"/>
          </rPr>
          <t>A imperturbabilidade é a condição, qualidade, atitude ou estado da conscin lúcida, serena, tranquila, eutímica, ortocentrada, autoconsciente e inabalável, se sentindo intra e extrafisicamente em harmonia plena e estável com as consciências, ou compassageiros evolutivos, e com os fluxos das realidades do Cosmos (ver Enciclopédia da Conscienciologia).</t>
        </r>
        <r>
          <rPr>
            <sz val="8"/>
            <color indexed="81"/>
            <rFont val="Tahoma"/>
            <family val="2"/>
          </rPr>
          <t xml:space="preserve">
</t>
        </r>
      </text>
    </comment>
    <comment ref="B18" authorId="0">
      <text>
        <r>
          <rPr>
            <b/>
            <sz val="8"/>
            <color indexed="81"/>
            <rFont val="Tahoma"/>
            <family val="2"/>
          </rPr>
          <t>A ortopensenidade é a qualidade, o ato ou o efeito da manutenção da autopensenidade caracterizada pelo predomínio constante dos ortopensenes, os pensenes retos ou cosmoéticos, compondo a condição própria da holomaturidade da consciência, conscin ou consciex, e a unidade da Cosmoeticologia Prática (ver Enciclopédia da Conscienciologia).</t>
        </r>
        <r>
          <rPr>
            <sz val="8"/>
            <color indexed="81"/>
            <rFont val="Tahoma"/>
            <family val="2"/>
          </rPr>
          <t xml:space="preserve">
</t>
        </r>
      </text>
    </comment>
    <comment ref="B28" authorId="0">
      <text>
        <r>
          <rPr>
            <b/>
            <sz val="8"/>
            <color indexed="81"/>
            <rFont val="Tahoma"/>
            <family val="2"/>
          </rPr>
          <t>A Ficha Evolutiva Pessoal é o registro extrafísico, conjunto ordenado das informações e caracteres mais íntimos e detalhistas das manifestações pensênicas essenciais, relativo às autovivências ou ao microuniverso de todo princípio consciencial, sempre atualizada ou preenchida paratecnologicamente sob a responsabilidade do evoluciólogo, ou orientador evolutivo extrafísico, do grupocarma (ver Enciclopédia da Conscienciologia).</t>
        </r>
        <r>
          <rPr>
            <sz val="8"/>
            <color indexed="81"/>
            <rFont val="Tahoma"/>
            <family val="2"/>
          </rPr>
          <t xml:space="preserve">
</t>
        </r>
      </text>
    </comment>
    <comment ref="B32" authorId="0">
      <text>
        <r>
          <rPr>
            <b/>
            <sz val="8"/>
            <color indexed="81"/>
            <rFont val="Tahoma"/>
            <family val="2"/>
          </rPr>
          <t>A intelecção é o ato ou efeito de a consciência elaborar 1 pensamento com o emprego das faculdades complexas de processar a assimilação de determinado conhecimento por si mesma, evidenciando a capacidade de entendimento, percuciência e acuidade mental (ver Enciclopédia da Conscienciolgia).</t>
        </r>
        <r>
          <rPr>
            <sz val="8"/>
            <color indexed="81"/>
            <rFont val="Tahoma"/>
            <family val="2"/>
          </rPr>
          <t xml:space="preserve">
</t>
        </r>
      </text>
    </comment>
    <comment ref="B33" authorId="0">
      <text>
        <r>
          <rPr>
            <b/>
            <sz val="8"/>
            <color indexed="81"/>
            <rFont val="Tahoma"/>
            <family val="2"/>
          </rPr>
          <t>A inteligência evolutiva (IE) é a capacidade de apreender, aprender ou compreender e adaptar-se à vida humana, com bases na aplicação e expansão teática, autoconsciente, do mecanismo da evolução consciencial, pessoal, já assimilado, incluindo a Cosmoeticologia, a Seriexologia e a Proexologia, definindo o autodiscernimento da consciência quanto à evolução consciencial racional, inclusive a autevolução lúcida, na dinamização do próprio desempenho autopensênico e cosmoético (ver Enciclopédia da Conscienciologia).</t>
        </r>
        <r>
          <rPr>
            <sz val="8"/>
            <color indexed="81"/>
            <rFont val="Tahoma"/>
            <family val="2"/>
          </rPr>
          <t xml:space="preserve">
</t>
        </r>
      </text>
    </comment>
    <comment ref="B43" authorId="0">
      <text>
        <r>
          <rPr>
            <b/>
            <sz val="8"/>
            <color indexed="81"/>
            <rFont val="Tahoma"/>
            <family val="2"/>
          </rPr>
          <t>O princípio da descrença é a proposição fundamental e insubstituível da abordagem da Conscienciologia às realidades, em geral, do Cosmos, em qualquer dimensão, recusando a consciência pesquisadora e refutadora todo e qualquer conceito de modo apriorista, dogmático, sem demonstração prática ou reflexão demorada, confronto da causação, lógica e a plenitude da racionalização pessoal (ver Enciclopédia da Conscienciologia).</t>
        </r>
        <r>
          <rPr>
            <sz val="8"/>
            <color indexed="81"/>
            <rFont val="Tahoma"/>
            <family val="2"/>
          </rPr>
          <t xml:space="preserve">
</t>
        </r>
      </text>
    </comment>
  </commentList>
</comments>
</file>

<file path=xl/comments4.xml><?xml version="1.0" encoding="utf-8"?>
<comments xmlns="http://schemas.openxmlformats.org/spreadsheetml/2006/main">
  <authors>
    <author>Flávio Buononato</author>
  </authors>
  <commentList>
    <comment ref="B5" authorId="0">
      <text>
        <r>
          <rPr>
            <sz val="8"/>
            <color indexed="81"/>
            <rFont val="Tahoma"/>
            <family val="2"/>
          </rPr>
          <t xml:space="preserve">Informar o percentual.
</t>
        </r>
      </text>
    </comment>
    <comment ref="D5" authorId="0">
      <text>
        <r>
          <rPr>
            <sz val="8"/>
            <color indexed="81"/>
            <rFont val="Tahoma"/>
            <family val="2"/>
          </rPr>
          <t xml:space="preserve">Informar o percentual.
</t>
        </r>
      </text>
    </comment>
    <comment ref="F5" authorId="0">
      <text>
        <r>
          <rPr>
            <sz val="8"/>
            <color indexed="81"/>
            <rFont val="Tahoma"/>
            <family val="2"/>
          </rPr>
          <t xml:space="preserve">Informar o percentual.
</t>
        </r>
      </text>
    </comment>
    <comment ref="H5" authorId="0">
      <text>
        <r>
          <rPr>
            <sz val="8"/>
            <color indexed="81"/>
            <rFont val="Tahoma"/>
            <family val="2"/>
          </rPr>
          <t xml:space="preserve">Informar o percentual.
</t>
        </r>
      </text>
    </comment>
  </commentList>
</comments>
</file>

<file path=xl/comments5.xml><?xml version="1.0" encoding="utf-8"?>
<comments xmlns="http://schemas.openxmlformats.org/spreadsheetml/2006/main">
  <authors>
    <author>Flávio Buononato</author>
  </authors>
  <commentList>
    <comment ref="B5" authorId="0">
      <text>
        <r>
          <rPr>
            <sz val="8"/>
            <color indexed="81"/>
            <rFont val="Tahoma"/>
            <family val="2"/>
          </rPr>
          <t xml:space="preserve">Informar o percentual.
</t>
        </r>
      </text>
    </comment>
    <comment ref="D5" authorId="0">
      <text>
        <r>
          <rPr>
            <sz val="8"/>
            <color indexed="81"/>
            <rFont val="Tahoma"/>
            <family val="2"/>
          </rPr>
          <t xml:space="preserve">Informar o percentual.
</t>
        </r>
      </text>
    </comment>
    <comment ref="F5" authorId="0">
      <text>
        <r>
          <rPr>
            <sz val="8"/>
            <color indexed="81"/>
            <rFont val="Tahoma"/>
            <family val="2"/>
          </rPr>
          <t xml:space="preserve">Informar o percentual.
</t>
        </r>
      </text>
    </comment>
    <comment ref="H5" authorId="0">
      <text>
        <r>
          <rPr>
            <sz val="8"/>
            <color indexed="81"/>
            <rFont val="Tahoma"/>
            <family val="2"/>
          </rPr>
          <t xml:space="preserve">Informar o percentual.
</t>
        </r>
      </text>
    </comment>
  </commentList>
</comments>
</file>

<file path=xl/comments6.xml><?xml version="1.0" encoding="utf-8"?>
<comments xmlns="http://schemas.openxmlformats.org/spreadsheetml/2006/main">
  <authors>
    <author>Flávio Buononato</author>
  </authors>
  <commentList>
    <comment ref="C12" authorId="0">
      <text>
        <r>
          <rPr>
            <b/>
            <sz val="8"/>
            <color indexed="81"/>
            <rFont val="Tahoma"/>
            <family val="2"/>
          </rPr>
          <t>Específicar qual TRAFOR irá alavancar a mudança.</t>
        </r>
        <r>
          <rPr>
            <sz val="8"/>
            <color indexed="81"/>
            <rFont val="Tahoma"/>
            <family val="2"/>
          </rPr>
          <t xml:space="preserve">
</t>
        </r>
      </text>
    </comment>
    <comment ref="C13" authorId="0">
      <text>
        <r>
          <rPr>
            <b/>
            <sz val="8"/>
            <color indexed="81"/>
            <rFont val="Tahoma"/>
            <family val="2"/>
          </rPr>
          <t>Espaço para análise das dificuldades econtradas.</t>
        </r>
        <r>
          <rPr>
            <sz val="8"/>
            <color indexed="81"/>
            <rFont val="Tahoma"/>
            <family val="2"/>
          </rPr>
          <t xml:space="preserve">
</t>
        </r>
      </text>
    </comment>
    <comment ref="C54" authorId="0">
      <text>
        <r>
          <rPr>
            <b/>
            <sz val="8"/>
            <color indexed="81"/>
            <rFont val="Tahoma"/>
            <family val="2"/>
          </rPr>
          <t>Específicar qual TRAFOR irá alavancar a mudança.</t>
        </r>
        <r>
          <rPr>
            <sz val="8"/>
            <color indexed="81"/>
            <rFont val="Tahoma"/>
            <family val="2"/>
          </rPr>
          <t xml:space="preserve">
</t>
        </r>
      </text>
    </comment>
    <comment ref="C55" authorId="0">
      <text>
        <r>
          <rPr>
            <b/>
            <sz val="8"/>
            <color indexed="81"/>
            <rFont val="Tahoma"/>
            <family val="2"/>
          </rPr>
          <t>Espaço para análise das dificuldades econtradas.</t>
        </r>
        <r>
          <rPr>
            <sz val="8"/>
            <color indexed="81"/>
            <rFont val="Tahoma"/>
            <family val="2"/>
          </rPr>
          <t xml:space="preserve">
</t>
        </r>
      </text>
    </comment>
    <comment ref="C96" authorId="0">
      <text>
        <r>
          <rPr>
            <b/>
            <sz val="8"/>
            <color indexed="81"/>
            <rFont val="Tahoma"/>
            <family val="2"/>
          </rPr>
          <t>Específicar qual TRAFOR irá alavancar a mudança.</t>
        </r>
        <r>
          <rPr>
            <sz val="8"/>
            <color indexed="81"/>
            <rFont val="Tahoma"/>
            <family val="2"/>
          </rPr>
          <t xml:space="preserve">
</t>
        </r>
      </text>
    </comment>
    <comment ref="C97" authorId="0">
      <text>
        <r>
          <rPr>
            <b/>
            <sz val="8"/>
            <color indexed="81"/>
            <rFont val="Tahoma"/>
            <family val="2"/>
          </rPr>
          <t>Espaço para análise das dificuldades econtradas.</t>
        </r>
        <r>
          <rPr>
            <sz val="8"/>
            <color indexed="81"/>
            <rFont val="Tahoma"/>
            <family val="2"/>
          </rPr>
          <t xml:space="preserve">
</t>
        </r>
      </text>
    </comment>
  </commentList>
</comments>
</file>

<file path=xl/sharedStrings.xml><?xml version="1.0" encoding="utf-8"?>
<sst xmlns="http://schemas.openxmlformats.org/spreadsheetml/2006/main" count="1164" uniqueCount="855">
  <si>
    <t>5. As planilhas estão interligadas entre si, e para garantir essa interrelação de dados optou-se em proteger algumas células.</t>
  </si>
  <si>
    <t>6. As células que irão receber os dados (letras, textos ou números) estão desprotegidas.</t>
  </si>
  <si>
    <t>7.Caso seja necessário a alteração de algum conteúdo utilizar a senha "f10".</t>
  </si>
  <si>
    <r>
      <t>N</t>
    </r>
    <r>
      <rPr>
        <b/>
        <sz val="11"/>
        <rFont val="Calibri"/>
        <family val="2"/>
      </rPr>
      <t>º</t>
    </r>
  </si>
  <si>
    <t>COMPARATIVO DA GENIALIDADE COSMOÉTICA E ANTICOSMOÉTICA</t>
  </si>
  <si>
    <t>Genialidade Cosmoética</t>
  </si>
  <si>
    <t>Genialidade Anticosmoética</t>
  </si>
  <si>
    <r>
      <rPr>
        <b/>
        <i/>
        <sz val="11"/>
        <rFont val="Arial"/>
        <family val="2"/>
      </rPr>
      <t>Afabilidade:</t>
    </r>
    <r>
      <rPr>
        <sz val="11"/>
        <rFont val="Arial"/>
        <family val="2"/>
      </rPr>
      <t xml:space="preserve"> encanto, carinho </t>
    </r>
  </si>
  <si>
    <r>
      <rPr>
        <b/>
        <i/>
        <sz val="11"/>
        <rFont val="Arial"/>
        <family val="2"/>
      </rPr>
      <t>Competência:</t>
    </r>
    <r>
      <rPr>
        <sz val="11"/>
        <rFont val="Arial"/>
        <family val="2"/>
      </rPr>
      <t xml:space="preserve"> merecimento real </t>
    </r>
  </si>
  <si>
    <r>
      <rPr>
        <b/>
        <i/>
        <sz val="11"/>
        <rFont val="Arial"/>
        <family val="2"/>
      </rPr>
      <t>Confraternidade:</t>
    </r>
    <r>
      <rPr>
        <sz val="11"/>
        <rFont val="Arial"/>
        <family val="2"/>
      </rPr>
      <t xml:space="preserve"> condescendência </t>
    </r>
  </si>
  <si>
    <r>
      <rPr>
        <b/>
        <i/>
        <sz val="11"/>
        <rFont val="Arial"/>
        <family val="2"/>
      </rPr>
      <t>Modéstia:</t>
    </r>
    <r>
      <rPr>
        <sz val="11"/>
        <rFont val="Arial"/>
        <family val="2"/>
      </rPr>
      <t xml:space="preserve"> moderação, bonomia </t>
    </r>
  </si>
  <si>
    <r>
      <rPr>
        <b/>
        <i/>
        <sz val="11"/>
        <rFont val="Arial"/>
        <family val="2"/>
      </rPr>
      <t>Motivação:</t>
    </r>
    <r>
      <rPr>
        <sz val="11"/>
        <rFont val="Arial"/>
        <family val="2"/>
      </rPr>
      <t xml:space="preserve"> senso de priorização </t>
    </r>
  </si>
  <si>
    <r>
      <rPr>
        <b/>
        <i/>
        <sz val="11"/>
        <rFont val="Arial"/>
        <family val="2"/>
      </rPr>
      <t>Probidade:</t>
    </r>
    <r>
      <rPr>
        <sz val="11"/>
        <rFont val="Arial"/>
        <family val="2"/>
      </rPr>
      <t xml:space="preserve"> integridade, lisura </t>
    </r>
  </si>
  <si>
    <r>
      <t xml:space="preserve">. </t>
    </r>
    <r>
      <rPr>
        <b/>
        <i/>
        <sz val="11"/>
        <rFont val="Arial"/>
        <family val="2"/>
      </rPr>
      <t>Simpatia:</t>
    </r>
    <r>
      <rPr>
        <sz val="11"/>
        <rFont val="Arial"/>
        <family val="2"/>
      </rPr>
      <t xml:space="preserve"> dedicação, afeto puro </t>
    </r>
  </si>
  <si>
    <r>
      <rPr>
        <b/>
        <i/>
        <sz val="11"/>
        <rFont val="Arial"/>
        <family val="2"/>
      </rPr>
      <t>Altruísmo:</t>
    </r>
    <r>
      <rPr>
        <sz val="11"/>
        <rFont val="Arial"/>
        <family val="2"/>
      </rPr>
      <t xml:space="preserve"> amor universal, calor </t>
    </r>
  </si>
  <si>
    <r>
      <rPr>
        <b/>
        <i/>
        <sz val="11"/>
        <rFont val="Arial"/>
        <family val="2"/>
      </rPr>
      <t>Autoridade moral:</t>
    </r>
    <r>
      <rPr>
        <sz val="11"/>
        <rFont val="Arial"/>
        <family val="2"/>
      </rPr>
      <t xml:space="preserve"> segurança </t>
    </r>
  </si>
  <si>
    <r>
      <rPr>
        <b/>
        <i/>
        <sz val="11"/>
        <rFont val="Arial"/>
        <family val="2"/>
      </rPr>
      <t>Benevolência:</t>
    </r>
    <r>
      <rPr>
        <sz val="11"/>
        <rFont val="Arial"/>
        <family val="2"/>
      </rPr>
      <t xml:space="preserve"> bondade, doçura </t>
    </r>
  </si>
  <si>
    <r>
      <rPr>
        <b/>
        <i/>
        <sz val="11"/>
        <rFont val="Arial"/>
        <family val="2"/>
      </rPr>
      <t>Civilidade:</t>
    </r>
    <r>
      <rPr>
        <sz val="11"/>
        <rFont val="Arial"/>
        <family val="2"/>
      </rPr>
      <t xml:space="preserve"> prudência, bom gosto </t>
    </r>
  </si>
  <si>
    <r>
      <rPr>
        <b/>
        <i/>
        <sz val="11"/>
        <rFont val="Arial"/>
        <family val="2"/>
      </rPr>
      <t>Comedimento:</t>
    </r>
    <r>
      <rPr>
        <sz val="11"/>
        <rFont val="Arial"/>
        <family val="2"/>
      </rPr>
      <t xml:space="preserve"> abnegação, desafogo </t>
    </r>
  </si>
  <si>
    <r>
      <rPr>
        <b/>
        <i/>
        <sz val="11"/>
        <rFont val="Arial"/>
        <family val="2"/>
      </rPr>
      <t>Compaixão:</t>
    </r>
    <r>
      <rPr>
        <sz val="11"/>
        <rFont val="Arial"/>
        <family val="2"/>
      </rPr>
      <t xml:space="preserve"> respeito, satisfação </t>
    </r>
  </si>
  <si>
    <r>
      <rPr>
        <b/>
        <i/>
        <sz val="11"/>
        <rFont val="Arial"/>
        <family val="2"/>
      </rPr>
      <t xml:space="preserve"> Cordialidade:</t>
    </r>
    <r>
      <rPr>
        <sz val="11"/>
        <rFont val="Arial"/>
        <family val="2"/>
      </rPr>
      <t xml:space="preserve"> cortesia, educação </t>
    </r>
  </si>
  <si>
    <r>
      <rPr>
        <b/>
        <i/>
        <sz val="11"/>
        <rFont val="Arial"/>
        <family val="2"/>
      </rPr>
      <t>Desprendimento:</t>
    </r>
    <r>
      <rPr>
        <sz val="11"/>
        <rFont val="Arial"/>
        <family val="2"/>
      </rPr>
      <t xml:space="preserve"> filantropia </t>
    </r>
  </si>
  <si>
    <r>
      <rPr>
        <b/>
        <i/>
        <sz val="11"/>
        <rFont val="Arial"/>
        <family val="2"/>
      </rPr>
      <t>Desvaidade:</t>
    </r>
    <r>
      <rPr>
        <sz val="11"/>
        <rFont val="Arial"/>
        <family val="2"/>
      </rPr>
      <t xml:space="preserve"> sabedoria, beleza </t>
    </r>
  </si>
  <si>
    <r>
      <rPr>
        <b/>
        <i/>
        <sz val="11"/>
        <rFont val="Arial"/>
        <family val="2"/>
      </rPr>
      <t>Dignidade:</t>
    </r>
    <r>
      <rPr>
        <sz val="11"/>
        <rFont val="Arial"/>
        <family val="2"/>
      </rPr>
      <t xml:space="preserve"> honestidade, caráter </t>
    </r>
  </si>
  <si>
    <r>
      <rPr>
        <b/>
        <i/>
        <sz val="11"/>
        <rFont val="Arial"/>
        <family val="2"/>
      </rPr>
      <t>Equanimidade:</t>
    </r>
    <r>
      <rPr>
        <sz val="11"/>
        <rFont val="Arial"/>
        <family val="2"/>
      </rPr>
      <t xml:space="preserve"> bom senso, consolo </t>
    </r>
  </si>
  <si>
    <r>
      <rPr>
        <b/>
        <i/>
        <sz val="11"/>
        <rFont val="Arial"/>
        <family val="2"/>
      </rPr>
      <t>Espírito democrático:</t>
    </r>
    <r>
      <rPr>
        <sz val="11"/>
        <rFont val="Arial"/>
        <family val="2"/>
      </rPr>
      <t xml:space="preserve"> cordura </t>
    </r>
  </si>
  <si>
    <r>
      <rPr>
        <b/>
        <i/>
        <sz val="11"/>
        <rFont val="Arial"/>
        <family val="2"/>
      </rPr>
      <t>Espírito humanitário:</t>
    </r>
    <r>
      <rPr>
        <sz val="11"/>
        <rFont val="Arial"/>
        <family val="2"/>
      </rPr>
      <t xml:space="preserve"> esperança </t>
    </r>
  </si>
  <si>
    <r>
      <rPr>
        <b/>
        <i/>
        <sz val="11"/>
        <rFont val="Arial"/>
        <family val="2"/>
      </rPr>
      <t>Gentileza:</t>
    </r>
    <r>
      <rPr>
        <sz val="11"/>
        <rFont val="Arial"/>
        <family val="2"/>
      </rPr>
      <t xml:space="preserve"> amabilidade, regozijo </t>
    </r>
  </si>
  <si>
    <r>
      <rPr>
        <b/>
        <i/>
        <sz val="11"/>
        <rFont val="Arial"/>
        <family val="2"/>
      </rPr>
      <t>Hospitalidade:</t>
    </r>
    <r>
      <rPr>
        <sz val="11"/>
        <rFont val="Arial"/>
        <family val="2"/>
      </rPr>
      <t xml:space="preserve"> fidalguia natural </t>
    </r>
  </si>
  <si>
    <r>
      <rPr>
        <b/>
        <i/>
        <sz val="11"/>
        <rFont val="Arial"/>
        <family val="2"/>
      </rPr>
      <t>Incorruptibilidade:</t>
    </r>
    <r>
      <rPr>
        <sz val="11"/>
        <rFont val="Arial"/>
        <family val="2"/>
      </rPr>
      <t xml:space="preserve"> inculpação </t>
    </r>
  </si>
  <si>
    <r>
      <rPr>
        <b/>
        <i/>
        <sz val="11"/>
        <rFont val="Arial"/>
        <family val="2"/>
      </rPr>
      <t>Jovialidade:</t>
    </r>
    <r>
      <rPr>
        <sz val="11"/>
        <rFont val="Arial"/>
        <family val="2"/>
      </rPr>
      <t xml:space="preserve"> alegria, otimismo </t>
    </r>
  </si>
  <si>
    <r>
      <rPr>
        <b/>
        <i/>
        <sz val="11"/>
        <rFont val="Arial"/>
        <family val="2"/>
      </rPr>
      <t>Magnanimidade:</t>
    </r>
    <r>
      <rPr>
        <sz val="11"/>
        <rFont val="Arial"/>
        <family val="2"/>
      </rPr>
      <t xml:space="preserve"> generosidade </t>
    </r>
  </si>
  <si>
    <r>
      <rPr>
        <b/>
        <i/>
        <sz val="11"/>
        <rFont val="Arial"/>
        <family val="2"/>
      </rPr>
      <t>Prestimosidade:</t>
    </r>
    <r>
      <rPr>
        <sz val="11"/>
        <rFont val="Arial"/>
        <family val="2"/>
      </rPr>
      <t xml:space="preserve"> conciliação </t>
    </r>
  </si>
  <si>
    <r>
      <rPr>
        <b/>
        <i/>
        <sz val="11"/>
        <rFont val="Arial"/>
        <family val="2"/>
      </rPr>
      <t>Reconhecimento:</t>
    </r>
    <r>
      <rPr>
        <sz val="11"/>
        <rFont val="Arial"/>
        <family val="2"/>
      </rPr>
      <t xml:space="preserve"> gratidão sincera </t>
    </r>
  </si>
  <si>
    <r>
      <rPr>
        <b/>
        <i/>
        <sz val="11"/>
        <rFont val="Arial"/>
        <family val="2"/>
      </rPr>
      <t>Responsabilidade:</t>
    </r>
    <r>
      <rPr>
        <sz val="11"/>
        <rFont val="Arial"/>
        <family val="2"/>
      </rPr>
      <t xml:space="preserve"> autoconsciência </t>
    </r>
  </si>
  <si>
    <r>
      <rPr>
        <b/>
        <i/>
        <sz val="11"/>
        <rFont val="Arial"/>
        <family val="2"/>
      </rPr>
      <t>Simplicidade:</t>
    </r>
    <r>
      <rPr>
        <sz val="11"/>
        <rFont val="Arial"/>
        <family val="2"/>
      </rPr>
      <t xml:space="preserve"> lhaneza, destemor </t>
    </r>
  </si>
  <si>
    <r>
      <rPr>
        <b/>
        <i/>
        <sz val="11"/>
        <rFont val="Arial"/>
        <family val="2"/>
      </rPr>
      <t>Temperança:</t>
    </r>
    <r>
      <rPr>
        <sz val="11"/>
        <rFont val="Arial"/>
        <family val="2"/>
      </rPr>
      <t xml:space="preserve"> retidão, ética lúcida </t>
    </r>
  </si>
  <si>
    <t>Resultado da Genialidade Cosmoética</t>
  </si>
  <si>
    <t>Resultado da Genialidade Anticosmoética</t>
  </si>
  <si>
    <t>TT</t>
  </si>
  <si>
    <r>
      <t xml:space="preserve"> </t>
    </r>
    <r>
      <rPr>
        <b/>
        <i/>
        <sz val="11"/>
        <rFont val="Arial"/>
        <family val="2"/>
      </rPr>
      <t>Arrogância:</t>
    </r>
    <r>
      <rPr>
        <sz val="11"/>
        <rFont val="Arial"/>
        <family val="2"/>
      </rPr>
      <t xml:space="preserve"> sobranceria, soberba</t>
    </r>
  </si>
  <si>
    <r>
      <t xml:space="preserve"> </t>
    </r>
    <r>
      <rPr>
        <b/>
        <i/>
        <sz val="11"/>
        <rFont val="Arial"/>
        <family val="2"/>
      </rPr>
      <t>Prepotência:</t>
    </r>
    <r>
      <rPr>
        <sz val="11"/>
        <rFont val="Arial"/>
        <family val="2"/>
      </rPr>
      <t xml:space="preserve"> misantropia, lástimas</t>
    </r>
  </si>
  <si>
    <r>
      <t xml:space="preserve"> </t>
    </r>
    <r>
      <rPr>
        <b/>
        <i/>
        <sz val="11"/>
        <rFont val="Arial"/>
        <family val="2"/>
      </rPr>
      <t>Bazófia:</t>
    </r>
    <r>
      <rPr>
        <sz val="11"/>
        <rFont val="Arial"/>
        <family val="2"/>
      </rPr>
      <t xml:space="preserve"> vaniloquência, gabolices </t>
    </r>
  </si>
  <si>
    <r>
      <t xml:space="preserve"> </t>
    </r>
    <r>
      <rPr>
        <b/>
        <i/>
        <sz val="11"/>
        <rFont val="Arial"/>
        <family val="2"/>
      </rPr>
      <t>Malevolência:</t>
    </r>
    <r>
      <rPr>
        <sz val="11"/>
        <rFont val="Arial"/>
        <family val="2"/>
      </rPr>
      <t xml:space="preserve"> mau caratismo, tolices</t>
    </r>
  </si>
  <si>
    <r>
      <t xml:space="preserve"> </t>
    </r>
    <r>
      <rPr>
        <b/>
        <i/>
        <sz val="11"/>
        <rFont val="Arial"/>
        <family val="2"/>
      </rPr>
      <t>Baixarias:</t>
    </r>
    <r>
      <rPr>
        <sz val="11"/>
        <rFont val="Arial"/>
        <family val="2"/>
      </rPr>
      <t xml:space="preserve"> ciumeira, inexperiência</t>
    </r>
  </si>
  <si>
    <r>
      <rPr>
        <b/>
        <i/>
        <sz val="11"/>
        <rFont val="Arial"/>
        <family val="2"/>
      </rPr>
      <t xml:space="preserve"> Empáfia:</t>
    </r>
    <r>
      <rPr>
        <sz val="11"/>
        <rFont val="Arial"/>
        <family val="2"/>
      </rPr>
      <t xml:space="preserve"> intemperança, desmandos</t>
    </r>
  </si>
  <si>
    <r>
      <t xml:space="preserve"> </t>
    </r>
    <r>
      <rPr>
        <b/>
        <i/>
        <sz val="11"/>
        <rFont val="Arial"/>
        <family val="2"/>
      </rPr>
      <t>Hipocrisia:</t>
    </r>
    <r>
      <rPr>
        <sz val="11"/>
        <rFont val="Arial"/>
        <family val="2"/>
      </rPr>
      <t xml:space="preserve"> puritanismo, preconceitos</t>
    </r>
  </si>
  <si>
    <r>
      <t xml:space="preserve"> </t>
    </r>
    <r>
      <rPr>
        <b/>
        <i/>
        <sz val="11"/>
        <rFont val="Arial"/>
        <family val="2"/>
      </rPr>
      <t>Incompetência:</t>
    </r>
    <r>
      <rPr>
        <sz val="11"/>
        <rFont val="Arial"/>
        <family val="2"/>
      </rPr>
      <t xml:space="preserve"> impostura, falsidades</t>
    </r>
  </si>
  <si>
    <r>
      <t xml:space="preserve"> </t>
    </r>
    <r>
      <rPr>
        <b/>
        <i/>
        <sz val="11"/>
        <rFont val="Arial"/>
        <family val="2"/>
      </rPr>
      <t>Ermitania:</t>
    </r>
    <r>
      <rPr>
        <sz val="11"/>
        <rFont val="Arial"/>
        <family val="2"/>
      </rPr>
      <t xml:space="preserve"> filáucia, marotagens</t>
    </r>
  </si>
  <si>
    <r>
      <t xml:space="preserve"> </t>
    </r>
    <r>
      <rPr>
        <b/>
        <i/>
        <sz val="11"/>
        <rFont val="Arial"/>
        <family val="2"/>
      </rPr>
      <t>Estardalhância:</t>
    </r>
    <r>
      <rPr>
        <sz val="11"/>
        <rFont val="Arial"/>
        <family val="2"/>
      </rPr>
      <t xml:space="preserve"> fatuidade, desatenção</t>
    </r>
  </si>
  <si>
    <r>
      <t xml:space="preserve"> </t>
    </r>
    <r>
      <rPr>
        <b/>
        <i/>
        <sz val="11"/>
        <rFont val="Arial"/>
        <family val="2"/>
      </rPr>
      <t>Autopatia:</t>
    </r>
    <r>
      <rPr>
        <sz val="11"/>
        <rFont val="Arial"/>
        <family val="2"/>
      </rPr>
      <t xml:space="preserve"> egoísmo, usuras</t>
    </r>
  </si>
  <si>
    <r>
      <t xml:space="preserve"> </t>
    </r>
    <r>
      <rPr>
        <b/>
        <i/>
        <sz val="11"/>
        <rFont val="Arial"/>
        <family val="2"/>
      </rPr>
      <t>Protérvia:</t>
    </r>
    <r>
      <rPr>
        <sz val="11"/>
        <rFont val="Arial"/>
        <family val="2"/>
      </rPr>
      <t xml:space="preserve"> vanglória, fealdade egoica</t>
    </r>
  </si>
  <si>
    <r>
      <t xml:space="preserve"> </t>
    </r>
    <r>
      <rPr>
        <b/>
        <i/>
        <sz val="11"/>
        <rFont val="Arial"/>
        <family val="2"/>
      </rPr>
      <t>Picardia:</t>
    </r>
    <r>
      <rPr>
        <sz val="11"/>
        <rFont val="Arial"/>
        <family val="2"/>
      </rPr>
      <t xml:space="preserve"> desonestidade, infantilidades </t>
    </r>
  </si>
  <si>
    <r>
      <t xml:space="preserve"> </t>
    </r>
    <r>
      <rPr>
        <b/>
        <i/>
        <sz val="11"/>
        <rFont val="Arial"/>
        <family val="2"/>
      </rPr>
      <t>Iniquidade:</t>
    </r>
    <r>
      <rPr>
        <sz val="11"/>
        <rFont val="Arial"/>
        <family val="2"/>
      </rPr>
      <t xml:space="preserve"> perversidade, abusos</t>
    </r>
  </si>
  <si>
    <r>
      <t xml:space="preserve"> </t>
    </r>
    <r>
      <rPr>
        <b/>
        <i/>
        <sz val="11"/>
        <rFont val="Arial"/>
        <family val="2"/>
      </rPr>
      <t>Esnobismo:</t>
    </r>
    <r>
      <rPr>
        <sz val="11"/>
        <rFont val="Arial"/>
        <family val="2"/>
      </rPr>
      <t xml:space="preserve"> pomposidade, pirracismos</t>
    </r>
  </si>
  <si>
    <r>
      <rPr>
        <b/>
        <i/>
        <sz val="11"/>
        <rFont val="Arial"/>
        <family val="2"/>
      </rPr>
      <t xml:space="preserve"> Cabotinice:</t>
    </r>
    <r>
      <rPr>
        <sz val="11"/>
        <rFont val="Arial"/>
        <family val="2"/>
      </rPr>
      <t xml:space="preserve"> repulsa, aversões gratuitas</t>
    </r>
  </si>
  <si>
    <r>
      <rPr>
        <b/>
        <i/>
        <sz val="11"/>
        <rFont val="Arial"/>
        <family val="2"/>
      </rPr>
      <t xml:space="preserve"> Exibicionismo:</t>
    </r>
    <r>
      <rPr>
        <sz val="11"/>
        <rFont val="Arial"/>
        <family val="2"/>
      </rPr>
      <t xml:space="preserve"> infamação, calúnias</t>
    </r>
  </si>
  <si>
    <r>
      <t xml:space="preserve"> </t>
    </r>
    <r>
      <rPr>
        <b/>
        <i/>
        <sz val="11"/>
        <rFont val="Arial"/>
        <family val="2"/>
      </rPr>
      <t>Mesquinhez:</t>
    </r>
    <r>
      <rPr>
        <sz val="11"/>
        <rFont val="Arial"/>
        <family val="2"/>
      </rPr>
      <t xml:space="preserve"> megalomania, sordidez </t>
    </r>
  </si>
  <si>
    <r>
      <t xml:space="preserve"> </t>
    </r>
    <r>
      <rPr>
        <b/>
        <i/>
        <sz val="11"/>
        <rFont val="Arial"/>
        <family val="2"/>
      </rPr>
      <t>Ostentação:</t>
    </r>
    <r>
      <rPr>
        <sz val="11"/>
        <rFont val="Arial"/>
        <family val="2"/>
      </rPr>
      <t xml:space="preserve"> corrupção, culpabilidade</t>
    </r>
  </si>
  <si>
    <r>
      <t xml:space="preserve"> </t>
    </r>
    <r>
      <rPr>
        <b/>
        <i/>
        <sz val="11"/>
        <rFont val="Arial"/>
        <family val="2"/>
      </rPr>
      <t>Afoiteza:</t>
    </r>
    <r>
      <rPr>
        <sz val="11"/>
        <rFont val="Arial"/>
        <family val="2"/>
      </rPr>
      <t xml:space="preserve"> sirigaitismo, solércia</t>
    </r>
  </si>
  <si>
    <r>
      <t xml:space="preserve"> </t>
    </r>
    <r>
      <rPr>
        <b/>
        <i/>
        <sz val="11"/>
        <rFont val="Arial"/>
        <family val="2"/>
      </rPr>
      <t>Desesperação:</t>
    </r>
    <r>
      <rPr>
        <sz val="11"/>
        <rFont val="Arial"/>
        <family val="2"/>
      </rPr>
      <t xml:space="preserve"> implacabilidade, revide</t>
    </r>
  </si>
  <si>
    <r>
      <t xml:space="preserve"> </t>
    </r>
    <r>
      <rPr>
        <b/>
        <i/>
        <sz val="11"/>
        <rFont val="Arial"/>
        <family val="2"/>
      </rPr>
      <t xml:space="preserve">Imodéstia: </t>
    </r>
    <r>
      <rPr>
        <sz val="11"/>
        <rFont val="Arial"/>
        <family val="2"/>
      </rPr>
      <t xml:space="preserve">prosápia, jactâncias ocas </t>
    </r>
  </si>
  <si>
    <r>
      <t xml:space="preserve"> </t>
    </r>
    <r>
      <rPr>
        <b/>
        <i/>
        <sz val="11"/>
        <rFont val="Arial"/>
        <family val="2"/>
      </rPr>
      <t>Indiferentismo:</t>
    </r>
    <r>
      <rPr>
        <sz val="11"/>
        <rFont val="Arial"/>
        <family val="2"/>
      </rPr>
      <t xml:space="preserve"> negligência, incúria </t>
    </r>
  </si>
  <si>
    <r>
      <rPr>
        <b/>
        <i/>
        <sz val="11"/>
        <rFont val="Arial"/>
        <family val="2"/>
      </rPr>
      <t xml:space="preserve"> Petulância:</t>
    </r>
    <r>
      <rPr>
        <sz val="11"/>
        <rFont val="Arial"/>
        <family val="2"/>
      </rPr>
      <t xml:space="preserve"> pedantismo, asperezas </t>
    </r>
  </si>
  <si>
    <r>
      <rPr>
        <b/>
        <i/>
        <sz val="11"/>
        <rFont val="Arial"/>
        <family val="2"/>
      </rPr>
      <t xml:space="preserve"> Astúcia:</t>
    </r>
    <r>
      <rPr>
        <sz val="11"/>
        <rFont val="Arial"/>
        <family val="2"/>
      </rPr>
      <t xml:space="preserve"> improbidade, fraudulência</t>
    </r>
  </si>
  <si>
    <r>
      <rPr>
        <b/>
        <i/>
        <sz val="11"/>
        <rFont val="Arial"/>
        <family val="2"/>
      </rPr>
      <t xml:space="preserve"> Ingratidão:</t>
    </r>
    <r>
      <rPr>
        <sz val="11"/>
        <rFont val="Arial"/>
        <family val="2"/>
      </rPr>
      <t xml:space="preserve"> inclemência, coiceira</t>
    </r>
  </si>
  <si>
    <r>
      <rPr>
        <b/>
        <i/>
        <sz val="11"/>
        <rFont val="Arial"/>
        <family val="2"/>
      </rPr>
      <t xml:space="preserve"> Desídia:</t>
    </r>
    <r>
      <rPr>
        <sz val="11"/>
        <rFont val="Arial"/>
        <family val="2"/>
      </rPr>
      <t xml:space="preserve"> abandono do dever pessoal </t>
    </r>
  </si>
  <si>
    <r>
      <rPr>
        <b/>
        <i/>
        <sz val="11"/>
        <rFont val="Arial"/>
        <family val="2"/>
      </rPr>
      <t xml:space="preserve"> Desamor:</t>
    </r>
    <r>
      <rPr>
        <sz val="11"/>
        <rFont val="Arial"/>
        <family val="2"/>
      </rPr>
      <t xml:space="preserve"> mágoa, fúria, vexames</t>
    </r>
  </si>
  <si>
    <r>
      <rPr>
        <b/>
        <i/>
        <sz val="11"/>
        <rFont val="Arial"/>
        <family val="2"/>
      </rPr>
      <t xml:space="preserve"> Triunfalismo:</t>
    </r>
    <r>
      <rPr>
        <sz val="11"/>
        <rFont val="Arial"/>
        <family val="2"/>
      </rPr>
      <t xml:space="preserve"> despotismo, amaurose</t>
    </r>
  </si>
  <si>
    <r>
      <rPr>
        <b/>
        <i/>
        <sz val="11"/>
        <rFont val="Arial"/>
        <family val="2"/>
      </rPr>
      <t xml:space="preserve"> Desvirtude:</t>
    </r>
    <r>
      <rPr>
        <sz val="11"/>
        <rFont val="Arial"/>
        <family val="2"/>
      </rPr>
      <t xml:space="preserve"> pecadaços, novas recaídas</t>
    </r>
  </si>
  <si>
    <r>
      <rPr>
        <b/>
        <sz val="11"/>
        <rFont val="Arial"/>
        <family val="2"/>
      </rPr>
      <t>Teste.</t>
    </r>
    <r>
      <rPr>
        <sz val="11"/>
        <rFont val="Arial"/>
        <family val="2"/>
      </rPr>
      <t xml:space="preserve"> Quais traços predominam em você: os da primeira ou os da segunda coluna?</t>
    </r>
  </si>
  <si>
    <r>
      <rPr>
        <b/>
        <sz val="11"/>
        <color theme="1"/>
        <rFont val="Arial"/>
        <family val="2"/>
      </rPr>
      <t>1. Abúlico.</t>
    </r>
    <r>
      <rPr>
        <sz val="11"/>
        <color theme="1"/>
        <rFont val="Arial"/>
        <family val="2"/>
      </rPr>
      <t xml:space="preserve"> Quem não veste a camisa nem tira a mão do bolso para alguma coisa útil.</t>
    </r>
  </si>
  <si>
    <r>
      <rPr>
        <b/>
        <sz val="11"/>
        <color theme="1"/>
        <rFont val="Arial"/>
        <family val="2"/>
      </rPr>
      <t>2. Adesista.</t>
    </r>
    <r>
      <rPr>
        <sz val="11"/>
        <color theme="1"/>
        <rFont val="Arial"/>
        <family val="2"/>
      </rPr>
      <t xml:space="preserve"> O adesista à situação do momento dançando sempre conforme o ritmo. </t>
    </r>
  </si>
  <si>
    <r>
      <rPr>
        <b/>
        <sz val="11"/>
        <color theme="1"/>
        <rFont val="Arial"/>
        <family val="2"/>
      </rPr>
      <t>3. Alienado.</t>
    </r>
    <r>
      <rPr>
        <sz val="11"/>
        <color theme="1"/>
        <rFont val="Arial"/>
        <family val="2"/>
      </rPr>
      <t xml:space="preserve"> O ser social não assumido só atuando muito pouco, sempre sob pressão.</t>
    </r>
  </si>
  <si>
    <r>
      <rPr>
        <b/>
        <sz val="11"/>
        <color theme="1"/>
        <rFont val="Arial"/>
        <family val="2"/>
      </rPr>
      <t>4. Amorfo.</t>
    </r>
    <r>
      <rPr>
        <sz val="11"/>
        <color theme="1"/>
        <rFont val="Arial"/>
        <family val="2"/>
      </rPr>
      <t xml:space="preserve"> O homem amorfo, sem critério, dizendo sempre universalista sem o ser</t>
    </r>
  </si>
  <si>
    <r>
      <rPr>
        <b/>
        <sz val="11"/>
        <color theme="1"/>
        <rFont val="Arial"/>
        <family val="2"/>
      </rPr>
      <t>5. Arrivista.</t>
    </r>
    <r>
      <rPr>
        <sz val="11"/>
        <color theme="1"/>
        <rFont val="Arial"/>
        <family val="2"/>
      </rPr>
      <t xml:space="preserve"> A arrivista de conduta melíflua e sinuosa jamais saindo do soma com lucidez.</t>
    </r>
  </si>
  <si>
    <r>
      <rPr>
        <b/>
        <sz val="11"/>
        <color theme="1"/>
        <rFont val="Arial"/>
        <family val="2"/>
      </rPr>
      <t>6. Autocida</t>
    </r>
    <r>
      <rPr>
        <sz val="11"/>
        <color theme="1"/>
        <rFont val="Arial"/>
        <family val="2"/>
      </rPr>
      <t xml:space="preserve">. O pactuante auto e heterocorrupto cometendo autocídio lento sem saber. </t>
    </r>
  </si>
  <si>
    <r>
      <rPr>
        <b/>
        <sz val="11"/>
        <color theme="1"/>
        <rFont val="Arial"/>
        <family val="2"/>
      </rPr>
      <t>7. Bandeador.</t>
    </r>
    <r>
      <rPr>
        <sz val="11"/>
        <color theme="1"/>
        <rFont val="Arial"/>
        <family val="2"/>
      </rPr>
      <t xml:space="preserve"> O bandeador de lados ansiando ter, o tempo todo, mais de 1 grupo evolutivo.</t>
    </r>
  </si>
  <si>
    <r>
      <rPr>
        <b/>
        <sz val="11"/>
        <color theme="1"/>
        <rFont val="Arial"/>
        <family val="2"/>
      </rPr>
      <t>8. Camaleão.</t>
    </r>
    <r>
      <rPr>
        <sz val="11"/>
        <color theme="1"/>
        <rFont val="Arial"/>
        <family val="2"/>
      </rPr>
      <t xml:space="preserve"> O homem-camaleão, ou a mulher-camaleoa, dos camaleonismos humanos. </t>
    </r>
  </si>
  <si>
    <r>
      <rPr>
        <b/>
        <sz val="11"/>
        <color theme="1"/>
        <rFont val="Arial"/>
        <family val="2"/>
      </rPr>
      <t>9. Culpado.</t>
    </r>
    <r>
      <rPr>
        <sz val="11"/>
        <color theme="1"/>
        <rFont val="Arial"/>
        <family val="2"/>
      </rPr>
      <t xml:space="preserve"> Quem vive de rabo preso, com culpas no cartório e telhado de vidro. </t>
    </r>
  </si>
  <si>
    <r>
      <rPr>
        <b/>
        <sz val="11"/>
        <color theme="1"/>
        <rFont val="Arial"/>
        <family val="2"/>
      </rPr>
      <t>10. Cúmplice.</t>
    </r>
    <r>
      <rPr>
        <sz val="11"/>
        <color theme="1"/>
        <rFont val="Arial"/>
        <family val="2"/>
      </rPr>
      <t xml:space="preserve"> O contemporizador, cúmplice de ações negativas, perito do jeitinho.</t>
    </r>
  </si>
  <si>
    <r>
      <rPr>
        <b/>
        <sz val="11"/>
        <color theme="1"/>
        <rFont val="Arial"/>
        <family val="2"/>
      </rPr>
      <t>12. Encoleirado.</t>
    </r>
    <r>
      <rPr>
        <sz val="11"/>
        <color theme="1"/>
        <rFont val="Arial"/>
        <family val="2"/>
      </rPr>
      <t xml:space="preserve"> Quem atua sempre qual vaca de presépio com canga, coleira e chocalhos sob o queixo.</t>
    </r>
  </si>
  <si>
    <r>
      <rPr>
        <b/>
        <sz val="11"/>
        <color theme="1"/>
        <rFont val="Arial"/>
        <family val="2"/>
      </rPr>
      <t>13. Enfermo.</t>
    </r>
    <r>
      <rPr>
        <sz val="11"/>
        <color theme="1"/>
        <rFont val="Arial"/>
        <family val="2"/>
      </rPr>
      <t xml:space="preserve"> Quem não se afirma em nível mais sadio por várias vidas intrafísicas, há mais de 2 milênios.</t>
    </r>
  </si>
  <si>
    <r>
      <rPr>
        <b/>
        <sz val="11"/>
        <color theme="1"/>
        <rFont val="Arial"/>
        <family val="2"/>
      </rPr>
      <t>14. Eufemista.</t>
    </r>
    <r>
      <rPr>
        <sz val="11"/>
        <color theme="1"/>
        <rFont val="Arial"/>
        <family val="2"/>
      </rPr>
      <t xml:space="preserve"> O eufemista do estrelismo cronicificado, apaixonado por circunlóquios.</t>
    </r>
  </si>
  <si>
    <r>
      <rPr>
        <b/>
        <sz val="11"/>
        <color theme="1"/>
        <rFont val="Arial"/>
        <family val="2"/>
      </rPr>
      <t>15. Hipócrita.</t>
    </r>
    <r>
      <rPr>
        <sz val="11"/>
        <color theme="1"/>
        <rFont val="Arial"/>
        <family val="2"/>
      </rPr>
      <t xml:space="preserve"> O ser social hipócrita sem tirar nem pôr, autocorrupto, lúcido e assumido. </t>
    </r>
  </si>
  <si>
    <r>
      <rPr>
        <b/>
        <sz val="11"/>
        <color theme="1"/>
        <rFont val="Arial"/>
        <family val="2"/>
      </rPr>
      <t>16. Indiferente.</t>
    </r>
    <r>
      <rPr>
        <sz val="11"/>
        <color theme="1"/>
        <rFont val="Arial"/>
        <family val="2"/>
      </rPr>
      <t xml:space="preserve"> O indivíduo não engajado nem mesmo em si próprio ou na própria evolução.</t>
    </r>
  </si>
  <si>
    <r>
      <rPr>
        <b/>
        <sz val="11"/>
        <color theme="1"/>
        <rFont val="Arial"/>
        <family val="2"/>
      </rPr>
      <t>17. Interesseiro.</t>
    </r>
    <r>
      <rPr>
        <sz val="11"/>
        <color theme="1"/>
        <rFont val="Arial"/>
        <family val="2"/>
      </rPr>
      <t xml:space="preserve"> O interesseiro ameboide e a contorcionista jamais deixando as trincheiras.</t>
    </r>
  </si>
  <si>
    <r>
      <rPr>
        <b/>
        <sz val="11"/>
        <color theme="1"/>
        <rFont val="Arial"/>
        <family val="2"/>
      </rPr>
      <t>19. Maquilador.</t>
    </r>
    <r>
      <rPr>
        <sz val="11"/>
        <color theme="1"/>
        <rFont val="Arial"/>
        <family val="2"/>
      </rPr>
      <t xml:space="preserve"> O maquilador de atitudes e posições, amante dos cartões de Natal para todos.</t>
    </r>
  </si>
  <si>
    <r>
      <rPr>
        <b/>
        <sz val="11"/>
        <color theme="1"/>
        <rFont val="Arial"/>
        <family val="2"/>
      </rPr>
      <t>20. Murista.</t>
    </r>
    <r>
      <rPr>
        <sz val="11"/>
        <color theme="1"/>
        <rFont val="Arial"/>
        <family val="2"/>
      </rPr>
      <t xml:space="preserve"> Quem permanece, muito feliz, invariavelmente indefinido, em cima do muro.</t>
    </r>
  </si>
  <si>
    <r>
      <rPr>
        <b/>
        <sz val="11"/>
        <color theme="1"/>
        <rFont val="Arial"/>
        <family val="2"/>
      </rPr>
      <t>21. Oportunista.</t>
    </r>
    <r>
      <rPr>
        <sz val="11"/>
        <color theme="1"/>
        <rFont val="Arial"/>
        <family val="2"/>
      </rPr>
      <t xml:space="preserve"> A oportunista, sempre impalpável, só vivendo sombria, com pecadilhos mentais.</t>
    </r>
  </si>
  <si>
    <r>
      <rPr>
        <b/>
        <sz val="11"/>
        <color theme="1"/>
        <rFont val="Arial"/>
        <family val="2"/>
      </rPr>
      <t>22. Paradão.</t>
    </r>
    <r>
      <rPr>
        <sz val="11"/>
        <color theme="1"/>
        <rFont val="Arial"/>
        <family val="2"/>
      </rPr>
      <t xml:space="preserve"> Aquele indivíduo sempre deixando como está, empurrando tudo com a barriga.</t>
    </r>
  </si>
  <si>
    <r>
      <rPr>
        <b/>
        <sz val="11"/>
        <color theme="1"/>
        <rFont val="Arial"/>
        <family val="2"/>
      </rPr>
      <t>23. Pisa-mansinho.</t>
    </r>
    <r>
      <rPr>
        <sz val="11"/>
        <color theme="1"/>
        <rFont val="Arial"/>
        <family val="2"/>
      </rPr>
      <t xml:space="preserve"> Quem pisa-mansinho por onde vai e sempre reaparece na hora exta da boia.</t>
    </r>
  </si>
  <si>
    <r>
      <rPr>
        <b/>
        <sz val="11"/>
        <color theme="1"/>
        <rFont val="Arial"/>
        <family val="2"/>
      </rPr>
      <t>24. Politiqueiro.</t>
    </r>
    <r>
      <rPr>
        <sz val="11"/>
        <color theme="1"/>
        <rFont val="Arial"/>
        <family val="2"/>
      </rPr>
      <t xml:space="preserve"> O politiqueiro viciado e vicioso na condição da interprisão grupocármica..</t>
    </r>
  </si>
  <si>
    <r>
      <rPr>
        <b/>
        <sz val="11"/>
        <color theme="1"/>
        <rFont val="Arial"/>
        <family val="2"/>
      </rPr>
      <t>25. Socioso.</t>
    </r>
    <r>
      <rPr>
        <sz val="11"/>
        <color theme="1"/>
        <rFont val="Arial"/>
        <family val="2"/>
      </rPr>
      <t xml:space="preserve"> O fazedor de média com todos, espécime da consolação sociosa (enxuga-gelo).</t>
    </r>
  </si>
  <si>
    <r>
      <rPr>
        <b/>
        <sz val="11"/>
        <color theme="1"/>
        <rFont val="Arial"/>
        <family val="2"/>
      </rPr>
      <t>26. Sofista.</t>
    </r>
    <r>
      <rPr>
        <sz val="11"/>
        <color theme="1"/>
        <rFont val="Arial"/>
        <family val="2"/>
      </rPr>
      <t xml:space="preserve"> A pessoa dos panos quentes e das megafalácias lógicas (sofística). </t>
    </r>
  </si>
  <si>
    <r>
      <rPr>
        <b/>
        <sz val="11"/>
        <color theme="1"/>
        <rFont val="Arial"/>
        <family val="2"/>
      </rPr>
      <t>28. Tergiversador.</t>
    </r>
    <r>
      <rPr>
        <sz val="11"/>
        <color theme="1"/>
        <rFont val="Arial"/>
        <family val="2"/>
      </rPr>
      <t xml:space="preserve"> O tergiversador contumaz das doutas ignorâncias de toda natureza e procedência.</t>
    </r>
  </si>
  <si>
    <r>
      <rPr>
        <b/>
        <sz val="11"/>
        <color theme="1"/>
        <rFont val="Arial"/>
        <family val="2"/>
      </rPr>
      <t>29. Ventoínha.</t>
    </r>
    <r>
      <rPr>
        <sz val="11"/>
        <color theme="1"/>
        <rFont val="Arial"/>
        <family val="2"/>
      </rPr>
      <t xml:space="preserve"> O homem-ventoínha, a mulher-ventoínha ou a consciência-intrafísica-girassol.</t>
    </r>
  </si>
  <si>
    <r>
      <rPr>
        <b/>
        <sz val="11"/>
        <color theme="1"/>
        <rFont val="Arial"/>
        <family val="2"/>
      </rPr>
      <t>30. Vira-casaca.</t>
    </r>
    <r>
      <rPr>
        <sz val="11"/>
        <color theme="1"/>
        <rFont val="Arial"/>
        <family val="2"/>
      </rPr>
      <t xml:space="preserve"> O cara-de-pau, vira-casaca, sem nenhum código de princípios para viver</t>
    </r>
  </si>
  <si>
    <t>Percentual</t>
  </si>
  <si>
    <r>
      <t>Qual o percentual dessas</t>
    </r>
    <r>
      <rPr>
        <b/>
        <i/>
        <sz val="11"/>
        <color theme="0"/>
        <rFont val="Arial"/>
        <family val="2"/>
      </rPr>
      <t xml:space="preserve"> "pessoas"</t>
    </r>
    <r>
      <rPr>
        <b/>
        <sz val="11"/>
        <color theme="0"/>
        <rFont val="Arial"/>
        <family val="2"/>
      </rPr>
      <t xml:space="preserve"> na sua rotina diária?</t>
    </r>
  </si>
  <si>
    <t>HOLOMATUROLOGIA</t>
  </si>
  <si>
    <r>
      <rPr>
        <b/>
        <sz val="11"/>
        <color theme="1"/>
        <rFont val="Arial"/>
        <family val="2"/>
      </rPr>
      <t>11. Elástica.</t>
    </r>
    <r>
      <rPr>
        <sz val="11"/>
        <color theme="1"/>
        <rFont val="Arial"/>
        <family val="2"/>
      </rPr>
      <t xml:space="preserve"> A pessoa elástica, expert nos mais sutis mecanismos de defesa do ego na Socin.</t>
    </r>
  </si>
  <si>
    <r>
      <rPr>
        <b/>
        <sz val="11"/>
        <color theme="1"/>
        <rFont val="Arial"/>
        <family val="2"/>
      </rPr>
      <t>18. Malabarista.</t>
    </r>
    <r>
      <rPr>
        <sz val="11"/>
        <color theme="1"/>
        <rFont val="Arial"/>
        <family val="2"/>
      </rPr>
      <t xml:space="preserve"> O eterno malabarista ou alpinista social fazendo da vida grande circo para os </t>
    </r>
    <r>
      <rPr>
        <i/>
        <sz val="11"/>
        <color theme="1"/>
        <rFont val="Arial"/>
        <family val="2"/>
      </rPr>
      <t>shows</t>
    </r>
    <r>
      <rPr>
        <sz val="11"/>
        <color theme="1"/>
        <rFont val="Arial"/>
        <family val="2"/>
      </rPr>
      <t xml:space="preserve"> pessoais</t>
    </r>
  </si>
  <si>
    <r>
      <rPr>
        <b/>
        <sz val="11"/>
        <color theme="1"/>
        <rFont val="Arial"/>
        <family val="2"/>
      </rPr>
      <t>27. Submisso.</t>
    </r>
    <r>
      <rPr>
        <sz val="11"/>
        <color theme="1"/>
        <rFont val="Arial"/>
        <family val="2"/>
      </rPr>
      <t xml:space="preserve"> A Maria-vai-com-as-outras, sempre submissa ao santo da moda e ao </t>
    </r>
    <r>
      <rPr>
        <i/>
        <sz val="11"/>
        <color theme="1"/>
        <rFont val="Arial"/>
        <family val="2"/>
      </rPr>
      <t>dernier cri</t>
    </r>
    <r>
      <rPr>
        <sz val="11"/>
        <color theme="1"/>
        <rFont val="Arial"/>
        <family val="2"/>
      </rPr>
      <t>.</t>
    </r>
  </si>
  <si>
    <t>ORIENTAÇÕES GERAIS PARA PREENCHIMENTO DA PLANILHA CPC - CÓDIGO PESSOAL DE COSMOÉTICA</t>
  </si>
  <si>
    <r>
      <t xml:space="preserve">1. O </t>
    </r>
    <r>
      <rPr>
        <b/>
        <sz val="11"/>
        <color rgb="FFFF0000"/>
        <rFont val="Arial"/>
        <family val="2"/>
      </rPr>
      <t>CÓDIGO PESSOAL DE COSMOÉTICA</t>
    </r>
    <r>
      <rPr>
        <sz val="11"/>
        <color theme="1"/>
        <rFont val="Arial"/>
        <family val="2"/>
      </rPr>
      <t xml:space="preserve"> é a compilação sistemática ou o conjunto de normas de retidão, ortopensenidade e autocomportamento policármico do mais alto grau moral, criado e seguido pela consciência mais lúcida, em qualquer dimensão existencial.</t>
    </r>
  </si>
  <si>
    <t>GRÁFICOS</t>
  </si>
  <si>
    <t xml:space="preserve"> impulsionador da autoevolução (Vieira, 1994).</t>
  </si>
  <si>
    <t>para extinção dos outros traços conscienciais menos nobres – trafares, ou no aprimoramento de outros trafores</t>
  </si>
  <si>
    <r>
      <rPr>
        <b/>
        <sz val="11"/>
        <color theme="1"/>
        <rFont val="Arial"/>
        <family val="2"/>
      </rPr>
      <t>Alavancagem.</t>
    </r>
    <r>
      <rPr>
        <sz val="11"/>
        <color theme="1"/>
        <rFont val="Arial"/>
        <family val="2"/>
      </rPr>
      <t xml:space="preserve"> Todo trafor identificado deve ser valorizado e utilizado ao modo de alavanca evolutiva, contribuindo</t>
    </r>
  </si>
  <si>
    <t>N.</t>
  </si>
  <si>
    <t>Traço-Força</t>
  </si>
  <si>
    <t>1.</t>
  </si>
  <si>
    <t>2.</t>
  </si>
  <si>
    <t>3.</t>
  </si>
  <si>
    <t>4.</t>
  </si>
  <si>
    <t>5.</t>
  </si>
  <si>
    <t>6.</t>
  </si>
  <si>
    <t>7.</t>
  </si>
  <si>
    <t>8.</t>
  </si>
  <si>
    <t>9.</t>
  </si>
  <si>
    <t>10.</t>
  </si>
  <si>
    <t xml:space="preserve">                                                TRAÇO-FORÇA</t>
  </si>
  <si>
    <t>Como esse traço é aplicado na rotina diária?</t>
  </si>
  <si>
    <t xml:space="preserve">                                                  TRAÇO-FORÇA</t>
  </si>
  <si>
    <t>ainda faltantes – trafal (Bergonzini, 2010).</t>
  </si>
  <si>
    <t>Racionalidade</t>
  </si>
  <si>
    <t xml:space="preserve">                                                  TRAÇO-FARDO</t>
  </si>
  <si>
    <t>se constituindo em atravancador da evolução pessoal (Vieira, 1994).</t>
  </si>
  <si>
    <t>Soma</t>
  </si>
  <si>
    <t>Bioenergética</t>
  </si>
  <si>
    <t>Antiemocionalidade</t>
  </si>
  <si>
    <t>Liderança</t>
  </si>
  <si>
    <t>Comunicabilidade</t>
  </si>
  <si>
    <t>Priorização</t>
  </si>
  <si>
    <t>Coerência</t>
  </si>
  <si>
    <t>Consciencialidade</t>
  </si>
  <si>
    <t>Universalidade</t>
  </si>
  <si>
    <t>* Selecione *</t>
  </si>
  <si>
    <t>SOMA</t>
  </si>
  <si>
    <t>Intrassomaticidade (Conscin e Soma)</t>
  </si>
  <si>
    <t>Hereditariedade (Paragenética e Genética)</t>
  </si>
  <si>
    <t>Menoridade (Conscin-criança)</t>
  </si>
  <si>
    <t>Sexualidade (Conscin-soma e sexo)</t>
  </si>
  <si>
    <t>Mocidade (Conscin-jovem)</t>
  </si>
  <si>
    <t>Psicomotricidade (Neurônios e massa muscular)</t>
  </si>
  <si>
    <t>Escolaridade (Curriculo pessoal)</t>
  </si>
  <si>
    <t>Compaternidade (Conscin e Família)</t>
  </si>
  <si>
    <t>Convivialidade (Ligações cosmoéticas)</t>
  </si>
  <si>
    <t>Longevidade (Terceira idade)</t>
  </si>
  <si>
    <t>BIOENERGÉTICA</t>
  </si>
  <si>
    <t>Sensibilidade (Energias conscienciais)</t>
  </si>
  <si>
    <t>Sexochacralidade (Conscin e sexochacra)</t>
  </si>
  <si>
    <t>Vitalidade (Subcérebro abdominal)</t>
  </si>
  <si>
    <t>Aplicabilidade (Emprego das bioenergias)</t>
  </si>
  <si>
    <t>Frontochacralidade (Conscin e terceiro olho)</t>
  </si>
  <si>
    <t>Sanidade (Homeostase da conscin)</t>
  </si>
  <si>
    <t>Autodefensibilidade (Auto-apego e desapego)</t>
  </si>
  <si>
    <t>Aquisitividade (Auto-apego e autodesapego)</t>
  </si>
  <si>
    <t>Desintoxidade (Autocompensações energéticas)</t>
  </si>
  <si>
    <t>Holochacralidade (Conscin e corpo energético)</t>
  </si>
  <si>
    <t>ANTIEMOCIONALIDADE</t>
  </si>
  <si>
    <t>Anterior (Consciência pré-somática)</t>
  </si>
  <si>
    <t>Potencialidade (Coragem da consciência)</t>
  </si>
  <si>
    <t>Serenidade (Consciência e Serenismo)</t>
  </si>
  <si>
    <t>Cardiochacralidade (Emocionalidade dominante)</t>
  </si>
  <si>
    <t>Utilidade (Conscin e tempo livre)</t>
  </si>
  <si>
    <t>Profundidade (Auto-educação e superstições)</t>
  </si>
  <si>
    <t>Influenciabilidade (Conscin-satélite)</t>
  </si>
  <si>
    <t>Paraperceptibilidade (Animismo-parapsiquismo)</t>
  </si>
  <si>
    <t>Transcendentalidade (Conscin e misticismo)</t>
  </si>
  <si>
    <t>Egocarmalidade (Conscin e egoísmo)</t>
  </si>
  <si>
    <t>RACIONALIDADE</t>
  </si>
  <si>
    <t>Invulgaridade (Consciência e talentos)</t>
  </si>
  <si>
    <t>Racionalidade (Conscin e mentalsoma)</t>
  </si>
  <si>
    <t>Intelectualidade (Conscin e inteligências)</t>
  </si>
  <si>
    <t>Personalidade (Temperamento pessoal)</t>
  </si>
  <si>
    <t>Animicidade (Conscin e animismo)</t>
  </si>
  <si>
    <t>Megachacralidade (Porta consciencial)</t>
  </si>
  <si>
    <t>Imperturbalidade (Conscin e autocontrolo)</t>
  </si>
  <si>
    <t>Sentimentalidade (Emocionalidade dominada)</t>
  </si>
  <si>
    <t>Maxiconsensualidade (Sabedoria de vanguarda)</t>
  </si>
  <si>
    <t>Cosmoconsciencialidade (Conscin e samádi)</t>
  </si>
  <si>
    <t>LIDERANÇA</t>
  </si>
  <si>
    <t>Autoridade (Poder de condução)</t>
  </si>
  <si>
    <t>Mentalidade (Poiliticologia auto-evolutiva)</t>
  </si>
  <si>
    <t>Repercutibilidade (Liderança multidimensional)</t>
  </si>
  <si>
    <t>Retratabilidade (Autojulgamentos públicos)</t>
  </si>
  <si>
    <t>Antiofensividade (Emprego do perdão)</t>
  </si>
  <si>
    <t>Antidispersividade (Maturidade dos desempenhos)</t>
  </si>
  <si>
    <t>Produtividade (Megagestações conscienciais)</t>
  </si>
  <si>
    <t>Continuidade (Mobilizações de consciencias)</t>
  </si>
  <si>
    <t>Contemporaneidade (Conscin e época)</t>
  </si>
  <si>
    <t>Humanidade (Conscin e mesologia)</t>
  </si>
  <si>
    <t>COMUNICABILIDADE</t>
  </si>
  <si>
    <t>Sociabilidade (Contactos da consciência)</t>
  </si>
  <si>
    <t>Maxicomunicabilidade (Conscin e linguagem)</t>
  </si>
  <si>
    <t>Realidade (Conscin e simbologismos)</t>
  </si>
  <si>
    <t>Sintaxidade (Exposição das ideias)</t>
  </si>
  <si>
    <t>Fecundidade (Consciência e ideias)</t>
  </si>
  <si>
    <t>Reverificabilidade (Conscin e omniquestionamento)</t>
  </si>
  <si>
    <t>Esteticidade (Conscin e arte)</t>
  </si>
  <si>
    <t>Parapsiquismo (Intercâmbio multidimensional)</t>
  </si>
  <si>
    <t>Exotericidade (Conscin e abertismo)</t>
  </si>
  <si>
    <t>Opinacidade (Opinião para o público)</t>
  </si>
  <si>
    <t>PRIORIZAÇÃO</t>
  </si>
  <si>
    <t>Liberdade (Conscin e livre arbítrio)</t>
  </si>
  <si>
    <t>Maxiprioridade (Maturidade do livre arbítrio)</t>
  </si>
  <si>
    <t>Operosidade (Trabalhos pessoais)</t>
  </si>
  <si>
    <t>Economicidade (Conscin e cifrões)</t>
  </si>
  <si>
    <t>Profissionalidade (Ocupação e subsistências)</t>
  </si>
  <si>
    <t>Atividade (Maturidade das tarefas)</t>
  </si>
  <si>
    <t>Cientificidade (Conscin e ciência)</t>
  </si>
  <si>
    <t>Versatilidade (Universalismo intelectual)</t>
  </si>
  <si>
    <t>Totalidade (Completude da vida)</t>
  </si>
  <si>
    <t>Cosmoeticidade (Cosncin e cosmoética)</t>
  </si>
  <si>
    <t>COERÊNCIA</t>
  </si>
  <si>
    <t>Conexidade (Conscin e coerência)</t>
  </si>
  <si>
    <t>Desrepressividade (Descondicionamento)</t>
  </si>
  <si>
    <t>Responsabilidade (Conscin e ambiguidades)</t>
  </si>
  <si>
    <t>Logicidade ( Hiperacuidade da conscin)</t>
  </si>
  <si>
    <t>Criticidade (Conscin e criticas)</t>
  </si>
  <si>
    <t>Objectividade (Teoria e vivência)</t>
  </si>
  <si>
    <t>Veracidade (Palavras e acções)</t>
  </si>
  <si>
    <t>Competitividade (Conscin e concorrência)</t>
  </si>
  <si>
    <t>Assistencialidade (Senso de generosidade)</t>
  </si>
  <si>
    <t>Equanimidade (Consciência de justiça)</t>
  </si>
  <si>
    <t>CONSCIENCIALIDADE</t>
  </si>
  <si>
    <t>Consciencialidade (Consciência e Imortalidade)</t>
  </si>
  <si>
    <t>Identidade (Conscins e heranças)</t>
  </si>
  <si>
    <t>Antimaterialidade (Conscin e materialismos)</t>
  </si>
  <si>
    <t>Serialidade (Vidas sucessivas)</t>
  </si>
  <si>
    <t>Multidimensionalidade (Vida multidimensional)</t>
  </si>
  <si>
    <t>Imediatividade (Poderes materiais)</t>
  </si>
  <si>
    <t>Grupocarmalidade (Conscin e clã)</t>
  </si>
  <si>
    <t>Pacificidade (Conscin e antibelicismo)</t>
  </si>
  <si>
    <t>Interconsciencialidade (Familias conscienciais)</t>
  </si>
  <si>
    <t>Policarmalidade (Carma universalizado)</t>
  </si>
  <si>
    <t>UNIVERSALIDADE</t>
  </si>
  <si>
    <t>Maxifraternidade (Altruismo deliberado)</t>
  </si>
  <si>
    <t>Apatricidade (Consciência e cidadania)</t>
  </si>
  <si>
    <t>Maxiuniversalidade (Conscin e anti-sectarismo)</t>
  </si>
  <si>
    <t>Autenticidade (Conscin e demagogias)</t>
  </si>
  <si>
    <t>Omnicooperatividade (Colaboração de vanguarda)</t>
  </si>
  <si>
    <t>Fitoconvivialidade (Conscin e flora)</t>
  </si>
  <si>
    <t>Zooconvivialidade (Conscin e fauna)</t>
  </si>
  <si>
    <t>Inseparabilidade (Conscin e interdependências)</t>
  </si>
  <si>
    <t>Holossomaticidade (Conscin e instrumentos)</t>
  </si>
  <si>
    <t>Holocarmalidade (Carma integral)</t>
  </si>
  <si>
    <t>FOLHAS DO CONSCIENCIOGRAMA</t>
  </si>
  <si>
    <t xml:space="preserve">                                                  TRAÇO-FALTANTE</t>
  </si>
  <si>
    <r>
      <t xml:space="preserve">Trafal. </t>
    </r>
    <r>
      <rPr>
        <sz val="11"/>
        <color theme="1"/>
        <rFont val="Arial"/>
        <family val="2"/>
      </rPr>
      <t>Traço-faltante da consciência é a condição de inexistência de determinado traço-força, conscienciometricamente</t>
    </r>
  </si>
  <si>
    <t>necessário ao atual nível evolutivo pessoal, item a ser conquistado a partir dos autoesforços (Vieira, 2009).</t>
  </si>
  <si>
    <r>
      <rPr>
        <b/>
        <sz val="11"/>
        <color theme="1"/>
        <rFont val="Arial"/>
        <family val="2"/>
      </rPr>
      <t xml:space="preserve">Superação. </t>
    </r>
    <r>
      <rPr>
        <sz val="11"/>
        <color theme="1"/>
        <rFont val="Arial"/>
        <family val="2"/>
      </rPr>
      <t>Identificar e aceitar os trafares pessoais são os primeiros passos para superá-los  (Bergonzini, 2010).</t>
    </r>
  </si>
  <si>
    <r>
      <t xml:space="preserve">Imediatimso. </t>
    </r>
    <r>
      <rPr>
        <sz val="11"/>
        <color theme="1"/>
        <rFont val="Arial"/>
        <family val="2"/>
      </rPr>
      <t>Trafal não é o trafor paragenético esquecido ou perdido, mas o trafor ainda inédito, necessário a ser</t>
    </r>
  </si>
  <si>
    <t>incorporado no modus operandi pessoal (Vieira, 2009).</t>
  </si>
  <si>
    <t>a qual contribua para a consolidação do hábito virtuoso.</t>
  </si>
  <si>
    <t xml:space="preserve">                                                  ERROS PESSOAIS</t>
  </si>
  <si>
    <t>posicionamentos, posturas ou comportamentos específicos para prevenção da repetição das falhas.</t>
  </si>
  <si>
    <r>
      <rPr>
        <b/>
        <sz val="11"/>
        <color theme="1"/>
        <rFont val="Arial"/>
        <family val="2"/>
      </rPr>
      <t>Errologia.</t>
    </r>
    <r>
      <rPr>
        <sz val="11"/>
        <color theme="1"/>
        <rFont val="Arial"/>
        <family val="2"/>
      </rPr>
      <t xml:space="preserve"> A Errologia é a especialidade da Conscienciologia dedicada ao estudo das causas, dos efeitos e das</t>
    </r>
  </si>
  <si>
    <t>profilaxias dos erros, objetivando o aumento do autodiscernimento e da holomaturidade (Bergonzini, 2010).</t>
  </si>
  <si>
    <r>
      <t>Selecione até 10</t>
    </r>
    <r>
      <rPr>
        <b/>
        <i/>
        <sz val="11"/>
        <color theme="1"/>
        <rFont val="Arial"/>
        <family val="2"/>
      </rPr>
      <t xml:space="preserve"> Traços-Faltante</t>
    </r>
    <r>
      <rPr>
        <sz val="11"/>
        <color theme="1"/>
        <rFont val="Arial"/>
        <family val="2"/>
      </rPr>
      <t xml:space="preserve"> inexistentes e necessários a evolução pessoal, defina a norma do CPC para cada trafal,</t>
    </r>
  </si>
  <si>
    <t>Traço-Faltante</t>
  </si>
  <si>
    <t>Erros Pessoais</t>
  </si>
  <si>
    <t>Norma do CPC (1)</t>
  </si>
  <si>
    <t>Variável Relacionada (2)</t>
  </si>
  <si>
    <r>
      <t xml:space="preserve">(2) Consulta a planilha </t>
    </r>
    <r>
      <rPr>
        <b/>
        <i/>
        <sz val="11"/>
        <color theme="1"/>
        <rFont val="Arial"/>
        <family val="2"/>
      </rPr>
      <t>Folhas Conscienciograma</t>
    </r>
    <r>
      <rPr>
        <sz val="11"/>
        <color theme="1"/>
        <rFont val="Arial"/>
        <family val="2"/>
      </rPr>
      <t xml:space="preserve"> para auxiliar na seleção.</t>
    </r>
  </si>
  <si>
    <t>Norma do CPC(1)</t>
  </si>
  <si>
    <r>
      <rPr>
        <b/>
        <sz val="11"/>
        <color theme="1"/>
        <rFont val="Arial"/>
        <family val="2"/>
      </rPr>
      <t>Nota:</t>
    </r>
    <r>
      <rPr>
        <sz val="11"/>
        <color theme="1"/>
        <rFont val="Arial"/>
        <family val="2"/>
      </rPr>
      <t xml:space="preserve"> (1) Prescrever norma de conduta explícita, direta e qualificadora da autointenção, indicando posicionamentos, 
</t>
    </r>
  </si>
  <si>
    <r>
      <rPr>
        <b/>
        <sz val="11"/>
        <color theme="1"/>
        <rFont val="Arial"/>
        <family val="2"/>
      </rPr>
      <t>Nota:</t>
    </r>
    <r>
      <rPr>
        <sz val="11"/>
        <color theme="1"/>
        <rFont val="Arial"/>
        <family val="2"/>
      </rPr>
      <t xml:space="preserve"> (1) Estabelecer norma específica de conduta, preferencialmente indicativa de comportamento bem definido,
</t>
    </r>
  </si>
  <si>
    <t>Traço:</t>
  </si>
  <si>
    <t>Norma:</t>
  </si>
  <si>
    <t>Trafor:</t>
  </si>
  <si>
    <t xml:space="preserve">  Comentários:</t>
  </si>
  <si>
    <t xml:space="preserve">                                                       QUADRO SÍNTESE DO CPC</t>
  </si>
  <si>
    <t xml:space="preserve">                                           TRAÇO-FARDO</t>
  </si>
  <si>
    <t xml:space="preserve">                                           TRAÇO-FALTANTE</t>
  </si>
  <si>
    <t xml:space="preserve">                                                 ERROS PESSOAIS</t>
  </si>
  <si>
    <t>Abúlico</t>
  </si>
  <si>
    <t>Adesista</t>
  </si>
  <si>
    <t>Alienado</t>
  </si>
  <si>
    <t>Amorfo</t>
  </si>
  <si>
    <t>Arrivista</t>
  </si>
  <si>
    <t>Autocida</t>
  </si>
  <si>
    <t>Bandeador</t>
  </si>
  <si>
    <t>Camaleão</t>
  </si>
  <si>
    <t>Culpado</t>
  </si>
  <si>
    <t>Cúmplice</t>
  </si>
  <si>
    <t>Elástica</t>
  </si>
  <si>
    <t>Encoleirado</t>
  </si>
  <si>
    <t>Enfermo</t>
  </si>
  <si>
    <t>Eufemista</t>
  </si>
  <si>
    <t>Hip/ocrita</t>
  </si>
  <si>
    <t>Indifrente</t>
  </si>
  <si>
    <t>Interesseiro</t>
  </si>
  <si>
    <t>Malabarista</t>
  </si>
  <si>
    <t>Maquilador</t>
  </si>
  <si>
    <t>Murista</t>
  </si>
  <si>
    <t>Oportunista</t>
  </si>
  <si>
    <t>Paradão</t>
  </si>
  <si>
    <t>Pisa-mansinho</t>
  </si>
  <si>
    <t>Politiqueiro</t>
  </si>
  <si>
    <t>Socioso</t>
  </si>
  <si>
    <t>Sofista</t>
  </si>
  <si>
    <t>Submisso</t>
  </si>
  <si>
    <t>Tergiversador</t>
  </si>
  <si>
    <t>Ventoinha</t>
  </si>
  <si>
    <t>Vira-casaca</t>
  </si>
  <si>
    <t>DATA PREENCHIMENTO:</t>
  </si>
  <si>
    <t>Qual o percentual de genialidade Cosmoética e Anticosmoética presente no seu comportamento?</t>
  </si>
  <si>
    <t>Leia a pergunta abaixo e complete o percentual de Genialidade Cosmoética para obter o resultado final.</t>
  </si>
  <si>
    <r>
      <rPr>
        <b/>
        <i/>
        <sz val="11"/>
        <color theme="1"/>
        <rFont val="Arial"/>
        <family val="2"/>
      </rPr>
      <t>Traço-força</t>
    </r>
    <r>
      <rPr>
        <i/>
        <sz val="11"/>
        <color theme="1"/>
        <rFont val="Arial"/>
        <family val="2"/>
      </rPr>
      <t xml:space="preserve"> </t>
    </r>
    <r>
      <rPr>
        <sz val="11"/>
        <color theme="1"/>
        <rFont val="Arial"/>
        <family val="2"/>
      </rPr>
      <t>da consciência é a qualidade ou predicado presente na estrutura do microuniverso consciencial,</t>
    </r>
  </si>
  <si>
    <r>
      <rPr>
        <b/>
        <i/>
        <sz val="11"/>
        <color theme="1"/>
        <rFont val="Arial"/>
        <family val="2"/>
      </rPr>
      <t>Trafar.</t>
    </r>
    <r>
      <rPr>
        <i/>
        <sz val="11"/>
        <color theme="1"/>
        <rFont val="Arial"/>
        <family val="2"/>
      </rPr>
      <t xml:space="preserve"> </t>
    </r>
    <r>
      <rPr>
        <sz val="11"/>
        <color theme="1"/>
        <rFont val="Arial"/>
        <family val="2"/>
      </rPr>
      <t xml:space="preserve">Traço-fardo da consciência é o defeito ou imaturidade ainda presente na personalidadeda conscin, </t>
    </r>
  </si>
  <si>
    <t>Clique</t>
  </si>
  <si>
    <t>para acessar a planilha Folhas Concienciograma</t>
  </si>
  <si>
    <r>
      <rPr>
        <b/>
        <sz val="11"/>
        <color theme="1"/>
        <rFont val="Arial"/>
        <family val="2"/>
      </rPr>
      <t>Autoerrologia.</t>
    </r>
    <r>
      <rPr>
        <sz val="11"/>
        <color theme="1"/>
        <rFont val="Arial"/>
        <family val="2"/>
      </rPr>
      <t xml:space="preserve"> Segundo Bergonzini,  são 3 as abordagens mais frequentes adotadas pelas conscins quanto aos inevitáveis erros </t>
    </r>
  </si>
  <si>
    <t>cometidos por si ou terceiros no cotidiano humano:</t>
  </si>
  <si>
    <t>deficitárias cometidas.</t>
  </si>
  <si>
    <r>
      <t xml:space="preserve">2. </t>
    </r>
    <r>
      <rPr>
        <b/>
        <sz val="11"/>
        <color theme="1"/>
        <rFont val="Arial"/>
        <family val="2"/>
      </rPr>
      <t>Vitimização.</t>
    </r>
    <r>
      <rPr>
        <sz val="11"/>
        <color theme="1"/>
        <rFont val="Arial"/>
        <family val="2"/>
      </rPr>
      <t xml:space="preserve"> Fazer do desacerto objeto de autotortura justificando a manutenção do subnível evolutivo.</t>
    </r>
  </si>
  <si>
    <r>
      <t xml:space="preserve">3. </t>
    </r>
    <r>
      <rPr>
        <b/>
        <sz val="11"/>
        <color theme="1"/>
        <rFont val="Arial"/>
        <family val="2"/>
      </rPr>
      <t>Aprendizado.</t>
    </r>
    <r>
      <rPr>
        <sz val="11"/>
        <color theme="1"/>
        <rFont val="Arial"/>
        <family val="2"/>
      </rPr>
      <t xml:space="preserve"> Aprender com o insucesso pessoal ou de outrem, tirando lição da experiência malsucedida,</t>
    </r>
  </si>
  <si>
    <t>evitando no futuro cometer o mesmo desvio de conduta, profilaxia das repetições desnecessárias.</t>
  </si>
  <si>
    <r>
      <t>Selecione até 10</t>
    </r>
    <r>
      <rPr>
        <b/>
        <i/>
        <sz val="11"/>
        <color theme="1"/>
        <rFont val="Arial"/>
        <family val="2"/>
      </rPr>
      <t xml:space="preserve"> Erros Pessoais</t>
    </r>
    <r>
      <rPr>
        <sz val="11"/>
        <color theme="1"/>
        <rFont val="Arial"/>
        <family val="2"/>
      </rPr>
      <t xml:space="preserve"> as serem trabalhados em pról da evolução pessoal. Defina a norma do CPC para cada erro pessoal</t>
    </r>
  </si>
  <si>
    <t>e com base no Conscienciograma selecione a variável que mais se assemelha a variável.</t>
  </si>
  <si>
    <r>
      <t xml:space="preserve">O </t>
    </r>
    <r>
      <rPr>
        <b/>
        <i/>
        <sz val="11"/>
        <color theme="1"/>
        <rFont val="Arial"/>
        <family val="2"/>
      </rPr>
      <t>Quadro Síntese do CPC</t>
    </r>
    <r>
      <rPr>
        <sz val="11"/>
        <color theme="1"/>
        <rFont val="Arial"/>
        <family val="2"/>
      </rPr>
      <t xml:space="preserve"> tem a finalidade de concentrar os </t>
    </r>
    <r>
      <rPr>
        <b/>
        <i/>
        <sz val="11"/>
        <color theme="1"/>
        <rFont val="Arial"/>
        <family val="2"/>
      </rPr>
      <t>Traços-Fardos, Traços-Faltantes e Erros Pessoais</t>
    </r>
    <r>
      <rPr>
        <sz val="11"/>
        <color theme="1"/>
        <rFont val="Arial"/>
        <family val="2"/>
      </rPr>
      <t xml:space="preserve"> com a seleção </t>
    </r>
  </si>
  <si>
    <r>
      <t xml:space="preserve">do principal </t>
    </r>
    <r>
      <rPr>
        <b/>
        <i/>
        <sz val="11"/>
        <color theme="1"/>
        <rFont val="Arial"/>
        <family val="2"/>
      </rPr>
      <t>Traço-Força</t>
    </r>
    <r>
      <rPr>
        <sz val="11"/>
        <color theme="1"/>
        <rFont val="Arial"/>
        <family val="2"/>
      </rPr>
      <t xml:space="preserve"> que poderá ajudar no cumprimento das normas estabelecidas no CPC.</t>
    </r>
  </si>
  <si>
    <r>
      <t xml:space="preserve">O campo </t>
    </r>
    <r>
      <rPr>
        <b/>
        <i/>
        <sz val="11"/>
        <color theme="1"/>
        <rFont val="Arial"/>
        <family val="2"/>
      </rPr>
      <t>Comentários</t>
    </r>
    <r>
      <rPr>
        <sz val="11"/>
        <color theme="1"/>
        <rFont val="Arial"/>
        <family val="2"/>
      </rPr>
      <t xml:space="preserve"> tem a finalidade de registrar periodicamente a evolução, gargalos e impossibilidades para o cumprimento das</t>
    </r>
  </si>
  <si>
    <r>
      <t>Sob a análise da Holomaturologia, a maturidade consciencial, perante a Cosmoeticologia, exige a definição crua da conscin, de maneira prática, diuturna, na vida cotidiana. A Cosmoética ainda não nasceu em qualquer destas 30 pessoas (homem ou mulher).</t>
    </r>
    <r>
      <rPr>
        <i/>
        <sz val="11"/>
        <color rgb="FF000000"/>
        <rFont val="Arial"/>
        <family val="2"/>
      </rPr>
      <t xml:space="preserve"> (verbete: CPC).</t>
    </r>
  </si>
  <si>
    <t>Quantidade</t>
  </si>
  <si>
    <t xml:space="preserve">Média Geral:  </t>
  </si>
  <si>
    <t>Análise sobre as 30 variáveis estudadas</t>
  </si>
  <si>
    <r>
      <t>Total de traços</t>
    </r>
    <r>
      <rPr>
        <b/>
        <sz val="12"/>
        <color theme="1"/>
        <rFont val="Arial"/>
        <family val="2"/>
      </rPr>
      <t xml:space="preserve"> erradicados</t>
    </r>
    <r>
      <rPr>
        <sz val="12"/>
        <color theme="1"/>
        <rFont val="Arial"/>
        <family val="2"/>
      </rPr>
      <t xml:space="preserve"> na rotina diária</t>
    </r>
  </si>
  <si>
    <t>3. Recomendamos a leitura do verbete e do artigo para o preenchimento da planilha.</t>
  </si>
  <si>
    <r>
      <t xml:space="preserve">   4.1 </t>
    </r>
    <r>
      <rPr>
        <b/>
        <sz val="11"/>
        <color theme="1"/>
        <rFont val="Arial"/>
        <family val="2"/>
      </rPr>
      <t>GENIALIDADE:</t>
    </r>
    <r>
      <rPr>
        <sz val="11"/>
        <color theme="1"/>
        <rFont val="Arial"/>
        <family val="2"/>
      </rPr>
      <t xml:space="preserve"> essa aba disponibiliza informações sobre o percentual de genialidade Cosmoética e Anticosmoética presente no seu comprotamento diário.</t>
    </r>
  </si>
  <si>
    <r>
      <t xml:space="preserve">   4.2 </t>
    </r>
    <r>
      <rPr>
        <b/>
        <sz val="11"/>
        <color theme="1"/>
        <rFont val="Arial"/>
        <family val="2"/>
      </rPr>
      <t>HOLOMATUROLOGIA:</t>
    </r>
    <r>
      <rPr>
        <sz val="11"/>
        <color theme="1"/>
        <rFont val="Arial"/>
        <family val="2"/>
      </rPr>
      <t xml:space="preserve"> Essa planilha permite a identificação de traços de 30 personalidades Anticosmoéticas presentes na sua rotina diária.</t>
    </r>
  </si>
  <si>
    <t xml:space="preserve">8. Sugestões e correções encaminhar para icge@icge.org.br </t>
  </si>
  <si>
    <r>
      <t xml:space="preserve">   2.2 Artigo - Técnicas de Elaboração do Código Pessoal de Cosmoética a partir da Conscienciometrologia e da Errologia Pessoal.</t>
    </r>
    <r>
      <rPr>
        <i/>
        <sz val="11"/>
        <color rgb="FFFF0000"/>
        <rFont val="Arial"/>
        <family val="2"/>
      </rPr>
      <t xml:space="preserve"> (download)</t>
    </r>
  </si>
  <si>
    <r>
      <t xml:space="preserve">   2.1 Verbete da Enciclopédia da Conscienciologia - Código Pessoal de Cosmoética. </t>
    </r>
    <r>
      <rPr>
        <i/>
        <sz val="11"/>
        <color rgb="FFFF0000"/>
        <rFont val="Arial"/>
        <family val="2"/>
      </rPr>
      <t>(download)</t>
    </r>
  </si>
  <si>
    <t>ATRIBUTOS CONSCIENCIAIS</t>
  </si>
  <si>
    <t>01. Abertismo Consciencial.</t>
  </si>
  <si>
    <t>02. Assistencialidade.</t>
  </si>
  <si>
    <t>03. Associação de Ideias.</t>
  </si>
  <si>
    <t>04. Autabsolutismo.</t>
  </si>
  <si>
    <t>05. Autoconcentração Mental.</t>
  </si>
  <si>
    <t>07. Autocosmoeticidade.</t>
  </si>
  <si>
    <t>08. Autodesassedialidade.</t>
  </si>
  <si>
    <t>09. Autodiscernimento.</t>
  </si>
  <si>
    <t>10. Autofiex.</t>
  </si>
  <si>
    <t>11. Autoimperturbabilidade.</t>
  </si>
  <si>
    <t>12. Autojuízo Crítico.</t>
  </si>
  <si>
    <t>13. Autoparaperceptibilidade.</t>
  </si>
  <si>
    <t>14. Autoortopensenidade.</t>
  </si>
  <si>
    <t>15. Autopesquisa.</t>
  </si>
  <si>
    <t>16. Autorganização.</t>
  </si>
  <si>
    <t>17. Autotaquirritmia.</t>
  </si>
  <si>
    <t>18. Autotransafetividade.</t>
  </si>
  <si>
    <t>19. Comunicabilidade.</t>
  </si>
  <si>
    <t>20. Criatividade.</t>
  </si>
  <si>
    <t>21. Coerência.</t>
  </si>
  <si>
    <t>22. Cosmovisão.</t>
  </si>
  <si>
    <t>06. Autoconscientização Multidimensional</t>
  </si>
  <si>
    <t>23. Domínio Energético.</t>
  </si>
  <si>
    <t>26. Holomemória.</t>
  </si>
  <si>
    <t>27. Imaginação.</t>
  </si>
  <si>
    <t>28. Intelecção.</t>
  </si>
  <si>
    <t>29. Inteligência Evolutiva.</t>
  </si>
  <si>
    <t>30. Intencionalidade.</t>
  </si>
  <si>
    <t>31. Invulgaridade.</t>
  </si>
  <si>
    <t>32. Megafraternidade.</t>
  </si>
  <si>
    <t>33. Neofilia.</t>
  </si>
  <si>
    <t>34. Parafenomenalidade.</t>
  </si>
  <si>
    <t>35. Paraimaginação.</t>
  </si>
  <si>
    <t>36. Parapsiquismo.</t>
  </si>
  <si>
    <t>37. Policarmalidade.</t>
  </si>
  <si>
    <t>38. Pré-Intermissiologia.</t>
  </si>
  <si>
    <t>44. Universalismo.</t>
  </si>
  <si>
    <t>45. Vontade.</t>
  </si>
  <si>
    <t xml:space="preserve">24. Ficha Evolutiva Pessoal. </t>
  </si>
  <si>
    <t>25. Holomaturidade.</t>
  </si>
  <si>
    <t>41. Projetabilidade Lúcida.</t>
  </si>
  <si>
    <t>42. Retilinearidade Pensênica.</t>
  </si>
  <si>
    <t>43. Transafetividade.</t>
  </si>
  <si>
    <r>
      <t>Qual o percentual desses</t>
    </r>
    <r>
      <rPr>
        <b/>
        <i/>
        <sz val="11"/>
        <color theme="0"/>
        <rFont val="Arial"/>
        <family val="2"/>
      </rPr>
      <t xml:space="preserve"> atributos conscienciais</t>
    </r>
    <r>
      <rPr>
        <b/>
        <sz val="11"/>
        <color theme="0"/>
        <rFont val="Arial"/>
        <family val="2"/>
      </rPr>
      <t xml:space="preserve"> na sua rotina diária?</t>
    </r>
  </si>
  <si>
    <r>
      <t>Total de atributos</t>
    </r>
    <r>
      <rPr>
        <b/>
        <sz val="12"/>
        <color theme="1"/>
        <rFont val="Arial"/>
        <family val="2"/>
      </rPr>
      <t xml:space="preserve"> inexistentes</t>
    </r>
    <r>
      <rPr>
        <sz val="12"/>
        <color theme="1"/>
        <rFont val="Arial"/>
        <family val="2"/>
      </rPr>
      <t xml:space="preserve"> na rotina diária</t>
    </r>
  </si>
  <si>
    <t xml:space="preserve">39. Princípio da Descrença. </t>
  </si>
  <si>
    <t>40. Priorização.</t>
  </si>
  <si>
    <t>Sob a análise da Atributologia,apresentamos a listagem de 45 atributos conscienciais, possíveis de serem consultados nos diagnósticos da técnica da conscin-cobaia, bem como, em outras atividades conscienciometrológicas (Livro: Manual da Conscin-Cobaia).</t>
  </si>
  <si>
    <t>QUADRO SÍNTESE (GENIALIDADE - HOLOMATUROLOGIA - ATRIBUTOS CONSCIENCIAIS)</t>
  </si>
  <si>
    <t>ATRIBUTO CONSCIENCIAL melhor avaliado</t>
  </si>
  <si>
    <t>GENIALIDADE COSMOÉTICA melhor avaliada</t>
  </si>
  <si>
    <t>HOLOMATUROLOGIA ERRADICADA</t>
  </si>
  <si>
    <r>
      <t>LISTAGEM DE 200 TRAF</t>
    </r>
    <r>
      <rPr>
        <b/>
        <i/>
        <sz val="14"/>
        <rFont val="Arial"/>
        <family val="2"/>
      </rPr>
      <t>O</t>
    </r>
    <r>
      <rPr>
        <b/>
        <sz val="14"/>
        <rFont val="Arial"/>
        <family val="2"/>
      </rPr>
      <t>RES</t>
    </r>
  </si>
  <si>
    <t>01. Abnegação.</t>
  </si>
  <si>
    <t>02. Acalmia.</t>
  </si>
  <si>
    <t>03. Acuidade.</t>
  </si>
  <si>
    <t>08. Aglutinação.</t>
  </si>
  <si>
    <t>09. Agradabilidade.</t>
  </si>
  <si>
    <t>10. Alegria.</t>
  </si>
  <si>
    <t>11. Altruísmo.</t>
  </si>
  <si>
    <t>12. Amizade.</t>
  </si>
  <si>
    <t>13. Amorosidade.</t>
  </si>
  <si>
    <t>14. Analiticidade.</t>
  </si>
  <si>
    <t>15. Ânimo.</t>
  </si>
  <si>
    <t>16. Antiofensividade.</t>
  </si>
  <si>
    <t>17. Argúcia.</t>
  </si>
  <si>
    <t>20. Atenção.</t>
  </si>
  <si>
    <t>21. Audácia.</t>
  </si>
  <si>
    <t>22. Autenticidade.</t>
  </si>
  <si>
    <t>23. Autesforço.</t>
  </si>
  <si>
    <t>24. Autocrítica.</t>
  </si>
  <si>
    <t>25. Autodecisão.</t>
  </si>
  <si>
    <t>26. Autodisciplina.</t>
  </si>
  <si>
    <t>29. Autoridade.</t>
  </si>
  <si>
    <t>30. Autossegurança.</t>
  </si>
  <si>
    <t>31. Benquerença.</t>
  </si>
  <si>
    <t>05. Afabilidade.</t>
  </si>
  <si>
    <t xml:space="preserve">04. Adaptabilidade.  </t>
  </si>
  <si>
    <t>07. Afinco.</t>
  </si>
  <si>
    <t>06. Afetuosidade.</t>
  </si>
  <si>
    <t xml:space="preserve">18. Argumentabilidade. </t>
  </si>
  <si>
    <t>19. Assertividade.</t>
  </si>
  <si>
    <t>28. Autonomia</t>
  </si>
  <si>
    <t>27. Autoimperdoamento.</t>
  </si>
  <si>
    <t>32. Bibliofilia.</t>
  </si>
  <si>
    <t>33. Bom humor.</t>
  </si>
  <si>
    <t>34. Bondade.</t>
  </si>
  <si>
    <t>35. Candura.</t>
  </si>
  <si>
    <t>36. Caráter.</t>
  </si>
  <si>
    <t>37. Carisma.</t>
  </si>
  <si>
    <t>38. Cautela.</t>
  </si>
  <si>
    <t>39. Celeridade.</t>
  </si>
  <si>
    <t>40. Cientificidade.</t>
  </si>
  <si>
    <t>41. Civilidade.</t>
  </si>
  <si>
    <t>42. Clareza.</t>
  </si>
  <si>
    <t>43. Comedimento.</t>
  </si>
  <si>
    <t>44. Competência.</t>
  </si>
  <si>
    <t>47. Concessão.</t>
  </si>
  <si>
    <t>48. Confiabilidade.</t>
  </si>
  <si>
    <t>49. Confiança.</t>
  </si>
  <si>
    <t>50. Constância.</t>
  </si>
  <si>
    <t xml:space="preserve">45. Comprometimento. </t>
  </si>
  <si>
    <t>46. Concentração.</t>
  </si>
  <si>
    <t>%</t>
  </si>
  <si>
    <t>51. Convivialidade.</t>
  </si>
  <si>
    <t>54. Cordialidade.</t>
  </si>
  <si>
    <t>55. Cosmoética.</t>
  </si>
  <si>
    <t>58. Criatividade.</t>
  </si>
  <si>
    <t>59. Criteriosidade.</t>
  </si>
  <si>
    <t>60. Criticidade.</t>
  </si>
  <si>
    <t>61. Curiosidade.</t>
  </si>
  <si>
    <t>62. Decisão.</t>
  </si>
  <si>
    <t xml:space="preserve">52. Cooperatividade. </t>
  </si>
  <si>
    <t>53. Coragem.</t>
  </si>
  <si>
    <t>56. Cosmopolitanismo.</t>
  </si>
  <si>
    <t xml:space="preserve"> 57. Credibilidade.</t>
  </si>
  <si>
    <t>63. Dedicação.</t>
  </si>
  <si>
    <t>64. Defensibilidade.</t>
  </si>
  <si>
    <t>65. Desapego.</t>
  </si>
  <si>
    <t>66. Despojamento.</t>
  </si>
  <si>
    <t>67. Detalhismo.</t>
  </si>
  <si>
    <t>68. Determinação.</t>
  </si>
  <si>
    <t>69. Didática.</t>
  </si>
  <si>
    <t>70. Dignidade.</t>
  </si>
  <si>
    <t>71. Dinamismo.</t>
  </si>
  <si>
    <t>72. Diplomacia.</t>
  </si>
  <si>
    <t>73. Disciplina.</t>
  </si>
  <si>
    <t>74. Discrição.</t>
  </si>
  <si>
    <t>75. Disposição.</t>
  </si>
  <si>
    <t>76. Disponibilidade.</t>
  </si>
  <si>
    <t>77. Distinção.</t>
  </si>
  <si>
    <t>78. Economicidade.</t>
  </si>
  <si>
    <t>79. Educação.</t>
  </si>
  <si>
    <t>80. Eficiência.</t>
  </si>
  <si>
    <t>81. Elegância.</t>
  </si>
  <si>
    <t>82. Eloquência.</t>
  </si>
  <si>
    <t>83. Empatia.</t>
  </si>
  <si>
    <t>84. Empirismo.</t>
  </si>
  <si>
    <t>85. Empreendedorismo.</t>
  </si>
  <si>
    <t>86. Engenhosidade.</t>
  </si>
  <si>
    <t>87. Epicentrismo.</t>
  </si>
  <si>
    <t>88. Equanimidade.</t>
  </si>
  <si>
    <t>89. Equilíbrio.</t>
  </si>
  <si>
    <t>90. Erudição.</t>
  </si>
  <si>
    <t>91. Escrita.</t>
  </si>
  <si>
    <t>92. Estabilidade.</t>
  </si>
  <si>
    <t>93. Estética.</t>
  </si>
  <si>
    <t>94. Estudiosidade.</t>
  </si>
  <si>
    <t>95. Exemplarismo.</t>
  </si>
  <si>
    <t>96. Experimentação.</t>
  </si>
  <si>
    <t>97. Extroversão.</t>
  </si>
  <si>
    <t>98. Firmeza.</t>
  </si>
  <si>
    <t>99. Fitoconvivialidade.</t>
  </si>
  <si>
    <t>100. Flexibilidade.</t>
  </si>
  <si>
    <t>101. Foco.</t>
  </si>
  <si>
    <t>102. Fortaleza</t>
  </si>
  <si>
    <t>103. Franqueza.</t>
  </si>
  <si>
    <t>104. Generosidade.</t>
  </si>
  <si>
    <t>105. Gratidão.</t>
  </si>
  <si>
    <t>106. Harmonia.</t>
  </si>
  <si>
    <t>107. Heteroperdão.</t>
  </si>
  <si>
    <t>108. Histrionismo.</t>
  </si>
  <si>
    <t>109. Hombridade.</t>
  </si>
  <si>
    <t>110. Homeostase.</t>
  </si>
  <si>
    <t>111. Honestidade.</t>
  </si>
  <si>
    <t>112. Idoneidade.</t>
  </si>
  <si>
    <t>118. Inovação.</t>
  </si>
  <si>
    <t>119. Integridade.</t>
  </si>
  <si>
    <t>120. Inteireza.</t>
  </si>
  <si>
    <t>123. Interatividade.</t>
  </si>
  <si>
    <t>124. Inventividade.</t>
  </si>
  <si>
    <t>125. Justiça.</t>
  </si>
  <si>
    <t>126. Justeza.</t>
  </si>
  <si>
    <t>127. Lealdade.</t>
  </si>
  <si>
    <t>128. Lhaneza.</t>
  </si>
  <si>
    <t>129. Liderança.</t>
  </si>
  <si>
    <t>130. Lisura.</t>
  </si>
  <si>
    <t>131. Logicidade.</t>
  </si>
  <si>
    <t>132. Longevidade.</t>
  </si>
  <si>
    <t>133. Loquacidade.</t>
  </si>
  <si>
    <t>134. Maleabilidade.</t>
  </si>
  <si>
    <t>135. Maturidade.</t>
  </si>
  <si>
    <t>138. Modéstia.</t>
  </si>
  <si>
    <t>139. Moralidade.</t>
  </si>
  <si>
    <t>140. Morigeração</t>
  </si>
  <si>
    <t>141. Motivação.</t>
  </si>
  <si>
    <t>142. Objetividade.</t>
  </si>
  <si>
    <t>114. Imperturbabilidade.</t>
  </si>
  <si>
    <t>115. Inabalabilidade.</t>
  </si>
  <si>
    <t xml:space="preserve">113. Imparcialidade.   </t>
  </si>
  <si>
    <t>117. Indiscrição.</t>
  </si>
  <si>
    <t>116. Independência.</t>
  </si>
  <si>
    <t xml:space="preserve">121. Intelectualidade. </t>
  </si>
  <si>
    <t>122. Inteligência.</t>
  </si>
  <si>
    <t xml:space="preserve">136. Minuciosidade. </t>
  </si>
  <si>
    <t>137. Memória.</t>
  </si>
  <si>
    <t>144. Obstinação.</t>
  </si>
  <si>
    <t>146. Ordenação.</t>
  </si>
  <si>
    <t>145. Operosidade.</t>
  </si>
  <si>
    <t>147. Originalidade.</t>
  </si>
  <si>
    <t>148. Otimismo.</t>
  </si>
  <si>
    <t>149. Paciência.</t>
  </si>
  <si>
    <t>150. Pacificidade.</t>
  </si>
  <si>
    <t xml:space="preserve">143. Observação.  </t>
  </si>
  <si>
    <t>164. Presença.</t>
  </si>
  <si>
    <t>171. Prosperidade.</t>
  </si>
  <si>
    <t>152. Perseverança.</t>
  </si>
  <si>
    <t>153. Persistência.</t>
  </si>
  <si>
    <t>154. Pesquisística.</t>
  </si>
  <si>
    <t>155. Pertinácia</t>
  </si>
  <si>
    <t>156. Pioneirismo.</t>
  </si>
  <si>
    <t>157. Planejamento.</t>
  </si>
  <si>
    <t xml:space="preserve">151. Parcimônia.     </t>
  </si>
  <si>
    <t>158. Polidez.</t>
  </si>
  <si>
    <t>160. Ponderação.</t>
  </si>
  <si>
    <t>161. Pontualidade.</t>
  </si>
  <si>
    <t>162. Pragmatismo.</t>
  </si>
  <si>
    <t xml:space="preserve">159. Poliglotismo.    </t>
  </si>
  <si>
    <t>163. Precisão.</t>
  </si>
  <si>
    <t xml:space="preserve">166. Proatividade. </t>
  </si>
  <si>
    <t xml:space="preserve">165. Prestimosidade. </t>
  </si>
  <si>
    <t>167. Probidade.</t>
  </si>
  <si>
    <t>169. Profissionalidade.</t>
  </si>
  <si>
    <t xml:space="preserve">168. Produtividade. </t>
  </si>
  <si>
    <t>170. Prospectiva.</t>
  </si>
  <si>
    <t>172. Prudência.</t>
  </si>
  <si>
    <t>176. Reflexão.</t>
  </si>
  <si>
    <t>177. Resiliência.</t>
  </si>
  <si>
    <t>180. Retidão.</t>
  </si>
  <si>
    <t>183. Saúde.</t>
  </si>
  <si>
    <t>184. Sensatez.</t>
  </si>
  <si>
    <t>185. Sensibilidade.</t>
  </si>
  <si>
    <t>186. Serenidade.</t>
  </si>
  <si>
    <t>187. Seriedade.</t>
  </si>
  <si>
    <t>188. Simpatia.</t>
  </si>
  <si>
    <t>189. Sinceridade.</t>
  </si>
  <si>
    <t>190. Sintaxidade.</t>
  </si>
  <si>
    <t>191. Sociabilidade.</t>
  </si>
  <si>
    <t>192. Solidariedade.</t>
  </si>
  <si>
    <t>193. Tenacidade.</t>
  </si>
  <si>
    <t>194. Tolerância.</t>
  </si>
  <si>
    <t>198. Vigor.</t>
  </si>
  <si>
    <t>199. Vitalidade.</t>
  </si>
  <si>
    <t>200. Zooconvivialidade.</t>
  </si>
  <si>
    <t xml:space="preserve">174. Racionalidade. </t>
  </si>
  <si>
    <t xml:space="preserve">173. Psicomotricidade. </t>
  </si>
  <si>
    <t>175. Realismo.</t>
  </si>
  <si>
    <t>178. Resolutividade.</t>
  </si>
  <si>
    <t xml:space="preserve"> 179. Respeito.</t>
  </si>
  <si>
    <t xml:space="preserve">181. Retratabilidade. </t>
  </si>
  <si>
    <t>182. Sanidade.</t>
  </si>
  <si>
    <t>196. Vanguardismo.</t>
  </si>
  <si>
    <t xml:space="preserve">195. Transparência.  </t>
  </si>
  <si>
    <t>197. Versatilidade.</t>
  </si>
  <si>
    <r>
      <t>Total de trafores</t>
    </r>
    <r>
      <rPr>
        <b/>
        <sz val="12"/>
        <color theme="1"/>
        <rFont val="Arial"/>
        <family val="2"/>
      </rPr>
      <t xml:space="preserve"> inexistentes</t>
    </r>
    <r>
      <rPr>
        <sz val="12"/>
        <color theme="1"/>
        <rFont val="Arial"/>
        <family val="2"/>
      </rPr>
      <t xml:space="preserve"> na rotina diária</t>
    </r>
  </si>
  <si>
    <t>Análise sobre os 200 TRAFORES estudados</t>
  </si>
  <si>
    <t>Análise sobre os 45 ATRIBUTOS CONSCIENCIAIS estudados</t>
  </si>
  <si>
    <t>Sob a análise da Traforologia,apresentamos a listagem de 200 trafores, possíveis de serem  autodiagnósticos  (Livro: Manual da Conscin-Cobaia; 2014).</t>
  </si>
  <si>
    <r>
      <t>Qual o percentual desses</t>
    </r>
    <r>
      <rPr>
        <b/>
        <i/>
        <sz val="11"/>
        <color theme="0"/>
        <rFont val="Arial"/>
        <family val="2"/>
      </rPr>
      <t xml:space="preserve"> Trafores</t>
    </r>
    <r>
      <rPr>
        <b/>
        <sz val="11"/>
        <color theme="0"/>
        <rFont val="Arial"/>
        <family val="2"/>
      </rPr>
      <t xml:space="preserve"> na sua rotina diária?</t>
    </r>
  </si>
  <si>
    <t>Variável</t>
  </si>
  <si>
    <t>Sob a análise da Traforologia,apresentamos a listagem de 200 trafares, possíveis de serem  autodiagnósticos  (Livro: Manual da Conscin-Cobaia; 2014).</t>
  </si>
  <si>
    <r>
      <t>Qual o percentual desses</t>
    </r>
    <r>
      <rPr>
        <b/>
        <i/>
        <sz val="11"/>
        <color theme="0"/>
        <rFont val="Arial"/>
        <family val="2"/>
      </rPr>
      <t xml:space="preserve"> Trafares</t>
    </r>
    <r>
      <rPr>
        <b/>
        <sz val="11"/>
        <color theme="0"/>
        <rFont val="Arial"/>
        <family val="2"/>
      </rPr>
      <t xml:space="preserve"> na sua rotina diária?</t>
    </r>
  </si>
  <si>
    <r>
      <t>LISTAGEM DE 200 TRAF</t>
    </r>
    <r>
      <rPr>
        <b/>
        <i/>
        <sz val="14"/>
        <rFont val="Arial"/>
        <family val="2"/>
      </rPr>
      <t>A</t>
    </r>
    <r>
      <rPr>
        <b/>
        <sz val="14"/>
        <rFont val="Arial"/>
        <family val="2"/>
      </rPr>
      <t>RES</t>
    </r>
  </si>
  <si>
    <t>Análise sobre os 200 TRAFARES estudados</t>
  </si>
  <si>
    <t>07. Acídia.</t>
  </si>
  <si>
    <t>10. Acriticismo.</t>
  </si>
  <si>
    <t>11. Alexitimia.</t>
  </si>
  <si>
    <t>12. Alienação.</t>
  </si>
  <si>
    <t>13. Amaurose.</t>
  </si>
  <si>
    <t>22. Apriorismo.</t>
  </si>
  <si>
    <t>23. Ardileza.</t>
  </si>
  <si>
    <t>24. Arrogância.</t>
  </si>
  <si>
    <t>30. Autocracia.</t>
  </si>
  <si>
    <t xml:space="preserve">01. Abalabilidade. </t>
  </si>
  <si>
    <t>03. Abulia.</t>
  </si>
  <si>
    <t>02. Abatimento.</t>
  </si>
  <si>
    <t>05. Acanhamento.</t>
  </si>
  <si>
    <t xml:space="preserve">04. Abusividade.  </t>
  </si>
  <si>
    <t>06. Achismo.</t>
  </si>
  <si>
    <t xml:space="preserve">08. Acobertamento. </t>
  </si>
  <si>
    <t>09. Acrasia.</t>
  </si>
  <si>
    <t xml:space="preserve">14. Amoralidade. </t>
  </si>
  <si>
    <t>15. Ansiosismo.</t>
  </si>
  <si>
    <t xml:space="preserve">16. Antagonismo. </t>
  </si>
  <si>
    <t>17. Antipatia.</t>
  </si>
  <si>
    <t xml:space="preserve">18. Anticosmoética. </t>
  </si>
  <si>
    <t>19. Apatia.</t>
  </si>
  <si>
    <t>20. Apedeutismo.</t>
  </si>
  <si>
    <t>21. Apego.</t>
  </si>
  <si>
    <t>25. Assedialidade.</t>
  </si>
  <si>
    <t>26. Atraso.</t>
  </si>
  <si>
    <t>28. Austeridade.</t>
  </si>
  <si>
    <t xml:space="preserve">27. Aturdimento. </t>
  </si>
  <si>
    <t>29. Autismo.</t>
  </si>
  <si>
    <t>34. Bajulação.</t>
  </si>
  <si>
    <t>35. Beligerância.</t>
  </si>
  <si>
    <t>36. Birra.</t>
  </si>
  <si>
    <t>39. Cabotinismo.</t>
  </si>
  <si>
    <t>40. Calúnia.</t>
  </si>
  <si>
    <t>41. Carrancismo.</t>
  </si>
  <si>
    <t>44. Cinismo.</t>
  </si>
  <si>
    <t>47. Comodismo.</t>
  </si>
  <si>
    <t>32. Autodepreciação.</t>
  </si>
  <si>
    <t xml:space="preserve">31. Autoritarismo.  </t>
  </si>
  <si>
    <t>33. Avareza.</t>
  </si>
  <si>
    <t xml:space="preserve">37. Bradipsiquismo. </t>
  </si>
  <si>
    <t>38. Brutalidade.</t>
  </si>
  <si>
    <t xml:space="preserve">42. Cascagrossismo. </t>
  </si>
  <si>
    <t>43. Castidade.</t>
  </si>
  <si>
    <t xml:space="preserve">45. Criminalidade. </t>
  </si>
  <si>
    <t>46. Cobiça.</t>
  </si>
  <si>
    <t xml:space="preserve">49. Conservantismo. </t>
  </si>
  <si>
    <t xml:space="preserve">48. Conflitividade. </t>
  </si>
  <si>
    <t>50. Corruptibilidade.</t>
  </si>
  <si>
    <r>
      <t>Total de trafares</t>
    </r>
    <r>
      <rPr>
        <b/>
        <sz val="12"/>
        <color theme="1"/>
        <rFont val="Arial"/>
        <family val="2"/>
      </rPr>
      <t xml:space="preserve"> inexistentes</t>
    </r>
    <r>
      <rPr>
        <sz val="12"/>
        <color theme="1"/>
        <rFont val="Arial"/>
        <family val="2"/>
      </rPr>
      <t xml:space="preserve"> na rotina diária</t>
    </r>
  </si>
  <si>
    <r>
      <t>Selecione até 10</t>
    </r>
    <r>
      <rPr>
        <b/>
        <i/>
        <sz val="11"/>
        <color theme="1"/>
        <rFont val="Arial"/>
        <family val="2"/>
      </rPr>
      <t xml:space="preserve"> Traços-Força</t>
    </r>
    <r>
      <rPr>
        <sz val="11"/>
        <color theme="1"/>
        <rFont val="Arial"/>
        <family val="2"/>
      </rPr>
      <t xml:space="preserve"> basilares do CPC. Consultar a planilha </t>
    </r>
    <r>
      <rPr>
        <b/>
        <i/>
        <sz val="11"/>
        <color theme="1"/>
        <rFont val="Arial"/>
        <family val="2"/>
      </rPr>
      <t>Lista Trafor</t>
    </r>
    <r>
      <rPr>
        <sz val="11"/>
        <color theme="1"/>
        <rFont val="Arial"/>
        <family val="2"/>
      </rPr>
      <t xml:space="preserve"> e inserir no campo correspondente os </t>
    </r>
  </si>
  <si>
    <t>10 (dez) melhores traços analisadas, em caso de empate eleger o mais significativo para o CPC.</t>
  </si>
  <si>
    <r>
      <rPr>
        <b/>
        <sz val="11"/>
        <color rgb="FF0000FF"/>
        <rFont val="Arial"/>
        <family val="2"/>
      </rPr>
      <t>Orientações:</t>
    </r>
    <r>
      <rPr>
        <sz val="11"/>
        <color rgb="FF000000"/>
        <rFont val="Arial"/>
        <family val="2"/>
      </rPr>
      <t xml:space="preserve"> Sugerímos a elaboração do QUADRO SÍNTESE, a partir da relação das variáveis analisadas nas planilhas </t>
    </r>
    <r>
      <rPr>
        <b/>
        <sz val="11"/>
        <color rgb="FF000000"/>
        <rFont val="Arial"/>
        <family val="2"/>
      </rPr>
      <t>Genialidade, Holomaturologia e Atributos Conscienciais</t>
    </r>
    <r>
      <rPr>
        <sz val="11"/>
        <color rgb="FF000000"/>
        <rFont val="Arial"/>
        <family val="2"/>
      </rPr>
      <t>. Consultar as planilhas e inserir no campo correspondente as 5 (cinco) melhores variáveis analisadas, em caso de empate eleger o mais significativo.</t>
    </r>
  </si>
  <si>
    <t xml:space="preserve">Após a definição dos trafares defina a norma do CPC para cada traço. Com base no Conscienciograma selecione a variável que mais </t>
  </si>
  <si>
    <t>se assemelha ao trafar.</t>
  </si>
  <si>
    <t>Traço-Fardo (1)</t>
  </si>
  <si>
    <t>Norma do CPC (2)</t>
  </si>
  <si>
    <t>Variável Relacionada (3)</t>
  </si>
  <si>
    <r>
      <rPr>
        <b/>
        <sz val="11"/>
        <color theme="1"/>
        <rFont val="Arial"/>
        <family val="2"/>
      </rPr>
      <t>Notas:</t>
    </r>
    <r>
      <rPr>
        <sz val="11"/>
        <color theme="1"/>
        <rFont val="Arial"/>
        <family val="2"/>
      </rPr>
      <t xml:space="preserve">
</t>
    </r>
  </si>
  <si>
    <t>(2) Propor norma afirmativa a qual indica comportamento rotineiro incompatível ao do trafar a ser vencido.</t>
  </si>
  <si>
    <r>
      <t xml:space="preserve">(3) Consulta a planilha </t>
    </r>
    <r>
      <rPr>
        <b/>
        <i/>
        <sz val="11"/>
        <color theme="1"/>
        <rFont val="Arial"/>
        <family val="2"/>
      </rPr>
      <t>Folhas Conscienciograma</t>
    </r>
    <r>
      <rPr>
        <sz val="11"/>
        <color theme="1"/>
        <rFont val="Arial"/>
        <family val="2"/>
      </rPr>
      <t xml:space="preserve"> para auxiliar na seleção.</t>
    </r>
  </si>
  <si>
    <r>
      <t xml:space="preserve">(1) Consultar planilha </t>
    </r>
    <r>
      <rPr>
        <b/>
        <i/>
        <sz val="11"/>
        <color theme="1"/>
        <rFont val="Arial"/>
        <family val="2"/>
      </rPr>
      <t>Lista Trafar.</t>
    </r>
  </si>
  <si>
    <r>
      <t>Selecione até 10 Traços-Fardo basilares que atravancam a evolução pessoal. Consultar a planilha</t>
    </r>
    <r>
      <rPr>
        <b/>
        <i/>
        <sz val="11"/>
        <color theme="1"/>
        <rFont val="Arial"/>
        <family val="2"/>
      </rPr>
      <t xml:space="preserve"> Lista Trafar </t>
    </r>
    <r>
      <rPr>
        <sz val="11"/>
        <color theme="1"/>
        <rFont val="Arial"/>
        <family val="2"/>
      </rPr>
      <t xml:space="preserve">e inserir no campo </t>
    </r>
  </si>
  <si>
    <t>51. Covardia.</t>
  </si>
  <si>
    <t>54. Depressão.</t>
  </si>
  <si>
    <t>55. Desamor.</t>
  </si>
  <si>
    <t>56. Desatenção.</t>
  </si>
  <si>
    <t>59. Desfaçatez.</t>
  </si>
  <si>
    <t>60. Deslealdade.</t>
  </si>
  <si>
    <t xml:space="preserve">52. Demagogismo. </t>
  </si>
  <si>
    <t>53. Dependência.</t>
  </si>
  <si>
    <t xml:space="preserve">57. Desconcentração. </t>
  </si>
  <si>
    <t>58. Desdém.</t>
  </si>
  <si>
    <t>61. Desleixo.</t>
  </si>
  <si>
    <t>64. Desonestidade.</t>
  </si>
  <si>
    <t>69. Discriminação.</t>
  </si>
  <si>
    <t>70. Dispersão.</t>
  </si>
  <si>
    <t>71. Dissimulação.</t>
  </si>
  <si>
    <t>72. Distimia.</t>
  </si>
  <si>
    <t>73. Distração.</t>
  </si>
  <si>
    <t>74. Dramatização.</t>
  </si>
  <si>
    <t>75. Egoísmo.</t>
  </si>
  <si>
    <t>76. Eletronótica.</t>
  </si>
  <si>
    <t>77. Elitismo.</t>
  </si>
  <si>
    <t>81. Estagnação.</t>
  </si>
  <si>
    <t>82. Estorvamento.</t>
  </si>
  <si>
    <t>83. Estreiteza.</t>
  </si>
  <si>
    <t>84. Exacerbação.</t>
  </si>
  <si>
    <t>85. Exagero.</t>
  </si>
  <si>
    <t>86. Extravagância.</t>
  </si>
  <si>
    <t>87. Falaciosismo.</t>
  </si>
  <si>
    <t>88. Fechadismo.</t>
  </si>
  <si>
    <t>89. Fobia.</t>
  </si>
  <si>
    <t>90. Fragilidade.</t>
  </si>
  <si>
    <t>91. Fraqueza.</t>
  </si>
  <si>
    <t>92. Ganância.</t>
  </si>
  <si>
    <t>93. Grosseirismo.</t>
  </si>
  <si>
    <t>94. Gurulatria.</t>
  </si>
  <si>
    <t>95. Hesitação.</t>
  </si>
  <si>
    <t>99. Hipomnésia.</t>
  </si>
  <si>
    <t>62. Desmedimento.</t>
  </si>
  <si>
    <t xml:space="preserve"> 63. Desmotivação.</t>
  </si>
  <si>
    <t>65. Desorganização.</t>
  </si>
  <si>
    <t xml:space="preserve"> 66. Desprezo.</t>
  </si>
  <si>
    <t xml:space="preserve">67. Despriorização. </t>
  </si>
  <si>
    <t>68. Difamação.</t>
  </si>
  <si>
    <t>79. Ensimesmamento.</t>
  </si>
  <si>
    <t xml:space="preserve">78. Emocionalismo.  </t>
  </si>
  <si>
    <t>80. Esnobismo.</t>
  </si>
  <si>
    <t>97. Hipersensibilidade.</t>
  </si>
  <si>
    <t xml:space="preserve">96. Hipercriticismo.  </t>
  </si>
  <si>
    <t>98. Hipocrisia.</t>
  </si>
  <si>
    <t>100. Humildade.</t>
  </si>
  <si>
    <t>115. Indisciplina.</t>
  </si>
  <si>
    <t>118. Insanidade.</t>
  </si>
  <si>
    <t>119. Insatisfação.</t>
  </si>
  <si>
    <t>128. Introversão.</t>
  </si>
  <si>
    <t>129. Inveja.</t>
  </si>
  <si>
    <t>130. Ironia.</t>
  </si>
  <si>
    <t>138. Misticismo.</t>
  </si>
  <si>
    <t xml:space="preserve">102. Ignorantismo. </t>
  </si>
  <si>
    <t xml:space="preserve">103. Imoralidade. </t>
  </si>
  <si>
    <t>105. Imperdoamento.</t>
  </si>
  <si>
    <t>106. Impertinência.</t>
  </si>
  <si>
    <t>107. Imprecisão.</t>
  </si>
  <si>
    <t xml:space="preserve">109. Impulsividade. </t>
  </si>
  <si>
    <t>110. Inadaptabilidade.</t>
  </si>
  <si>
    <t>111. Incompetência.</t>
  </si>
  <si>
    <t>112. Incompreensão.</t>
  </si>
  <si>
    <t>113. Indelicadeza.</t>
  </si>
  <si>
    <t xml:space="preserve">108. Imprudência.  </t>
  </si>
  <si>
    <t>114. Indiferença.</t>
  </si>
  <si>
    <t xml:space="preserve">116. Infantilidade. </t>
  </si>
  <si>
    <t>117. Inibição.</t>
  </si>
  <si>
    <t>121. Insensibilidade.</t>
  </si>
  <si>
    <t xml:space="preserve">122. Instabilidade. </t>
  </si>
  <si>
    <t xml:space="preserve">123. Instintividade. </t>
  </si>
  <si>
    <t xml:space="preserve">120. Insegurança.  </t>
  </si>
  <si>
    <t>124. Interiorose.</t>
  </si>
  <si>
    <t>126. Intransigência.</t>
  </si>
  <si>
    <t xml:space="preserve">125. Intolerância.  </t>
  </si>
  <si>
    <t>127. Intriga.</t>
  </si>
  <si>
    <t>132. Irritabilidade.</t>
  </si>
  <si>
    <t xml:space="preserve">131. Irracionalidade. </t>
  </si>
  <si>
    <t xml:space="preserve">135. Manipulação. </t>
  </si>
  <si>
    <t xml:space="preserve">136. Materialismo. </t>
  </si>
  <si>
    <t xml:space="preserve">134. Malquerença. </t>
  </si>
  <si>
    <t>137. Mau humor.</t>
  </si>
  <si>
    <t>150. Pedantismo.</t>
  </si>
  <si>
    <t>140. Morbidez.</t>
  </si>
  <si>
    <t xml:space="preserve">141. Murismo. </t>
  </si>
  <si>
    <t xml:space="preserve">142. Negligência. </t>
  </si>
  <si>
    <t>144. Obcecação.</t>
  </si>
  <si>
    <t xml:space="preserve">146. Obtusidade. </t>
  </si>
  <si>
    <t xml:space="preserve">139. Monoideísmo.   </t>
  </si>
  <si>
    <t>147. Ódio.</t>
  </si>
  <si>
    <t>143. Neofobia.</t>
  </si>
  <si>
    <t>145. Obnubilação.</t>
  </si>
  <si>
    <t xml:space="preserve">148. Ofensividade. </t>
  </si>
  <si>
    <t>149. Orgulho.</t>
  </si>
  <si>
    <t xml:space="preserve">101. Ideologismo. </t>
  </si>
  <si>
    <t xml:space="preserve">104. Impaciência.   </t>
  </si>
  <si>
    <t>158. Pessimismo.</t>
  </si>
  <si>
    <t>159. Petulância.</t>
  </si>
  <si>
    <t>160. Plágio.</t>
  </si>
  <si>
    <t>161. Politicagem.</t>
  </si>
  <si>
    <t>164. Preguiça.</t>
  </si>
  <si>
    <t>169. Promiscuidade.</t>
  </si>
  <si>
    <t>172. Psicopatia.</t>
  </si>
  <si>
    <t>175. Rancor.</t>
  </si>
  <si>
    <t>180. Rigidez.</t>
  </si>
  <si>
    <t>183. Sadismo.</t>
  </si>
  <si>
    <t>184. Soberba.</t>
  </si>
  <si>
    <t>185. Solércia.</t>
  </si>
  <si>
    <t>186. Sectarismo.</t>
  </si>
  <si>
    <t>187. Severidade.</t>
  </si>
  <si>
    <t>188. Submissão.</t>
  </si>
  <si>
    <t>189. Taconismo.</t>
  </si>
  <si>
    <t>190. Teimosia.</t>
  </si>
  <si>
    <t>191. Tibieza.</t>
  </si>
  <si>
    <t>192. Timidez.</t>
  </si>
  <si>
    <t>197. Vaidade.</t>
  </si>
  <si>
    <t>198. Vingança.</t>
  </si>
  <si>
    <t>152. Peremptoriedade.</t>
  </si>
  <si>
    <t xml:space="preserve">153. Perfeccionismo. </t>
  </si>
  <si>
    <t xml:space="preserve">151. Perdularismo.  </t>
  </si>
  <si>
    <t>154. Perfídia.</t>
  </si>
  <si>
    <t xml:space="preserve"> 156. Perturbabilidade. </t>
  </si>
  <si>
    <t>155. Personalismo.</t>
  </si>
  <si>
    <t>157. Perversão.</t>
  </si>
  <si>
    <t>162. Possessividade.</t>
  </si>
  <si>
    <t>163. Preconceito.</t>
  </si>
  <si>
    <t xml:space="preserve">165. Prepotência. </t>
  </si>
  <si>
    <t>166. Presunção.</t>
  </si>
  <si>
    <t xml:space="preserve">167. Procrastinação. </t>
  </si>
  <si>
    <t>168. Prolixidade.</t>
  </si>
  <si>
    <t xml:space="preserve">170. Proselitismo. </t>
  </si>
  <si>
    <t>171. Prostração.</t>
  </si>
  <si>
    <t xml:space="preserve">173. Pusilanimidade. </t>
  </si>
  <si>
    <t>174. Raiva.</t>
  </si>
  <si>
    <t xml:space="preserve">176. Reatividade. </t>
  </si>
  <si>
    <t>177. Repressão.</t>
  </si>
  <si>
    <t>178. Revanchismo.</t>
  </si>
  <si>
    <t>179. Revolta.</t>
  </si>
  <si>
    <t xml:space="preserve">181. Riscomania. </t>
  </si>
  <si>
    <t>182. Rispidez.</t>
  </si>
  <si>
    <t>193. Tradicionalismo.</t>
  </si>
  <si>
    <t>194. Tristeza.</t>
  </si>
  <si>
    <t xml:space="preserve">195. Truculência. </t>
  </si>
  <si>
    <t>196. Usurpação.</t>
  </si>
  <si>
    <t xml:space="preserve">199. Vitimização. </t>
  </si>
  <si>
    <t>200. Zoofobia.</t>
  </si>
  <si>
    <t>133. Maldade.</t>
  </si>
  <si>
    <r>
      <t xml:space="preserve">   4.3 </t>
    </r>
    <r>
      <rPr>
        <b/>
        <sz val="11"/>
        <color theme="1"/>
        <rFont val="Arial"/>
        <family val="2"/>
      </rPr>
      <t>ATRIBUTOS CONSCIENCIAIS:</t>
    </r>
    <r>
      <rPr>
        <sz val="11"/>
        <color theme="1"/>
        <rFont val="Arial"/>
        <family val="2"/>
      </rPr>
      <t xml:space="preserve"> Essa planilha permite a identificação de 45 Atributos Conscienciais presentes na sua rotina diária.</t>
    </r>
  </si>
  <si>
    <t>2. A planilha foi elaborada a partir de verbete, artigo e livro:</t>
  </si>
  <si>
    <t xml:space="preserve">   2.3 Livro - Manual da Conscin-Cobaia; 2014; autores Dayane Rossa e João Paulo.</t>
  </si>
  <si>
    <r>
      <t xml:space="preserve">   4.4 </t>
    </r>
    <r>
      <rPr>
        <b/>
        <sz val="11"/>
        <color theme="1"/>
        <rFont val="Arial"/>
        <family val="2"/>
      </rPr>
      <t>QUADRO SÍNTESE 1:</t>
    </r>
    <r>
      <rPr>
        <sz val="11"/>
        <color theme="1"/>
        <rFont val="Arial"/>
        <family val="2"/>
      </rPr>
      <t xml:space="preserve"> A planilha concentra os 5 registros mais significativos das variáveis analisadas das planilhas Genialidade, Holomaturologia e Atributos Conscienciais.</t>
    </r>
  </si>
  <si>
    <r>
      <t xml:space="preserve">   4.6.</t>
    </r>
    <r>
      <rPr>
        <b/>
        <sz val="11"/>
        <color theme="1"/>
        <rFont val="Arial"/>
        <family val="2"/>
      </rPr>
      <t>TRAÇO-FORÇA:</t>
    </r>
    <r>
      <rPr>
        <b/>
        <sz val="11"/>
        <color rgb="FFFF0000"/>
        <rFont val="Arial"/>
        <family val="2"/>
      </rPr>
      <t xml:space="preserve"> </t>
    </r>
    <r>
      <rPr>
        <sz val="11"/>
        <color theme="1"/>
        <rFont val="Arial"/>
        <family val="2"/>
      </rPr>
      <t>a planilha permite o registro de até 10</t>
    </r>
    <r>
      <rPr>
        <b/>
        <sz val="11"/>
        <color theme="1"/>
        <rFont val="Arial"/>
        <family val="2"/>
      </rPr>
      <t xml:space="preserve"> trafores </t>
    </r>
    <r>
      <rPr>
        <sz val="11"/>
        <color theme="1"/>
        <rFont val="Arial"/>
        <family val="2"/>
      </rPr>
      <t>e sua aplicabilidade diária.</t>
    </r>
  </si>
  <si>
    <r>
      <t xml:space="preserve">   4.8 </t>
    </r>
    <r>
      <rPr>
        <b/>
        <sz val="11"/>
        <color theme="1"/>
        <rFont val="Arial"/>
        <family val="2"/>
      </rPr>
      <t>TRAÇO-FARDO:</t>
    </r>
    <r>
      <rPr>
        <b/>
        <sz val="11"/>
        <color rgb="FFFF0000"/>
        <rFont val="Arial"/>
        <family val="2"/>
      </rPr>
      <t xml:space="preserve"> </t>
    </r>
    <r>
      <rPr>
        <sz val="11"/>
        <color theme="1"/>
        <rFont val="Arial"/>
        <family val="2"/>
      </rPr>
      <t xml:space="preserve">a planilha permite o registro de até 10 </t>
    </r>
    <r>
      <rPr>
        <b/>
        <sz val="11"/>
        <color theme="1"/>
        <rFont val="Arial"/>
        <family val="2"/>
      </rPr>
      <t>trafares</t>
    </r>
    <r>
      <rPr>
        <sz val="11"/>
        <color theme="1"/>
        <rFont val="Arial"/>
        <family val="2"/>
      </rPr>
      <t>, as regras do CPC autoimpostas e respectiva análise conscienciométrica.</t>
    </r>
  </si>
  <si>
    <r>
      <t xml:space="preserve">   4.10 </t>
    </r>
    <r>
      <rPr>
        <b/>
        <sz val="11"/>
        <color theme="1"/>
        <rFont val="Arial"/>
        <family val="2"/>
      </rPr>
      <t>ERROS PESSOAIS:</t>
    </r>
    <r>
      <rPr>
        <b/>
        <sz val="11"/>
        <color rgb="FFFF0000"/>
        <rFont val="Arial"/>
        <family val="2"/>
      </rPr>
      <t xml:space="preserve"> </t>
    </r>
    <r>
      <rPr>
        <sz val="11"/>
        <color theme="1"/>
        <rFont val="Arial"/>
        <family val="2"/>
      </rPr>
      <t xml:space="preserve">a planilha permite o registro de até 10 </t>
    </r>
    <r>
      <rPr>
        <b/>
        <sz val="11"/>
        <color theme="1"/>
        <rFont val="Arial"/>
        <family val="2"/>
      </rPr>
      <t>erros pessoais</t>
    </r>
    <r>
      <rPr>
        <sz val="11"/>
        <color theme="1"/>
        <rFont val="Arial"/>
        <family val="2"/>
      </rPr>
      <t>, as regras do CPC autoimpostas e respectiva análise conscienciométrica.</t>
    </r>
  </si>
  <si>
    <r>
      <t xml:space="preserve">   4.11 </t>
    </r>
    <r>
      <rPr>
        <b/>
        <sz val="11"/>
        <color theme="1"/>
        <rFont val="Arial"/>
        <family val="2"/>
      </rPr>
      <t>FOLHAS DO CONSCIENCIOGRAMA:</t>
    </r>
    <r>
      <rPr>
        <b/>
        <sz val="11"/>
        <color rgb="FFFF0000"/>
        <rFont val="Arial"/>
        <family val="2"/>
      </rPr>
      <t xml:space="preserve"> </t>
    </r>
    <r>
      <rPr>
        <sz val="11"/>
        <color theme="1"/>
        <rFont val="Arial"/>
        <family val="2"/>
      </rPr>
      <t>a planilha auxilia na consulta das variáveis conscienciométricas.</t>
    </r>
  </si>
  <si>
    <r>
      <t xml:space="preserve">   4.12 </t>
    </r>
    <r>
      <rPr>
        <b/>
        <sz val="11"/>
        <color theme="1"/>
        <rFont val="Arial"/>
        <family val="2"/>
      </rPr>
      <t>QUADRO SÍNTESE CPC:</t>
    </r>
    <r>
      <rPr>
        <b/>
        <sz val="11"/>
        <color rgb="FFFF0000"/>
        <rFont val="Arial"/>
        <family val="2"/>
      </rPr>
      <t xml:space="preserve"> </t>
    </r>
    <r>
      <rPr>
        <sz val="11"/>
        <color theme="1"/>
        <rFont val="Arial"/>
        <family val="2"/>
      </rPr>
      <t>a planilha concentra os registros dos trafares, trafal e erros pessoais, as regras autoimpostas do CPC e a inclusão do trafor como elemento-chave para o cumprimento das metas estabelecidas,</t>
    </r>
  </si>
  <si>
    <r>
      <t xml:space="preserve">   4.13 </t>
    </r>
    <r>
      <rPr>
        <b/>
        <sz val="11"/>
        <color theme="1"/>
        <rFont val="Arial"/>
        <family val="2"/>
      </rPr>
      <t>GRÁFICOS:</t>
    </r>
    <r>
      <rPr>
        <b/>
        <sz val="11"/>
        <color rgb="FFFF0000"/>
        <rFont val="Arial"/>
        <family val="2"/>
      </rPr>
      <t xml:space="preserve"> </t>
    </r>
    <r>
      <rPr>
        <sz val="11"/>
        <color theme="1"/>
        <rFont val="Arial"/>
        <family val="2"/>
      </rPr>
      <t>a planilha possibilita a visualização gráfica das análises realizadas.</t>
    </r>
  </si>
  <si>
    <t>Avaliar apenas a Genialidade Cosmoética.</t>
  </si>
  <si>
    <r>
      <rPr>
        <b/>
        <sz val="11"/>
        <color rgb="FF0000FF"/>
        <rFont val="Arial"/>
        <family val="2"/>
      </rPr>
      <t>Critério:</t>
    </r>
    <r>
      <rPr>
        <sz val="11"/>
        <color rgb="FF000000"/>
        <rFont val="Arial"/>
        <family val="2"/>
      </rPr>
      <t xml:space="preserve"> o percentual de 0% (menor incidência) a 100% (maior incidência) da variável em estudo. </t>
    </r>
  </si>
  <si>
    <r>
      <rPr>
        <b/>
        <sz val="11"/>
        <color rgb="FF0000FF"/>
        <rFont val="Arial"/>
        <family val="2"/>
      </rPr>
      <t>Orientações:</t>
    </r>
    <r>
      <rPr>
        <sz val="11"/>
        <color rgb="FF000000"/>
        <rFont val="Arial"/>
        <family val="2"/>
      </rPr>
      <t xml:space="preserve"> após a leitura da variável, informar o percentual de 0% (menor incidência) a 100% (maior incidência) deste traço da personalidade humana na sua vida cotidiana. </t>
    </r>
    <r>
      <rPr>
        <b/>
        <sz val="11"/>
        <color rgb="FF000000"/>
        <rFont val="Arial"/>
        <family val="2"/>
      </rPr>
      <t>Quanto mais próximo a ZERO melhor.</t>
    </r>
  </si>
  <si>
    <r>
      <t xml:space="preserve">Total de traços com incidência de </t>
    </r>
    <r>
      <rPr>
        <b/>
        <sz val="12"/>
        <color theme="1"/>
        <rFont val="Arial"/>
        <family val="2"/>
      </rPr>
      <t>até 25%</t>
    </r>
    <r>
      <rPr>
        <sz val="12"/>
        <color theme="1"/>
        <rFont val="Arial"/>
        <family val="2"/>
      </rPr>
      <t xml:space="preserve"> na rotina diária</t>
    </r>
  </si>
  <si>
    <r>
      <t xml:space="preserve">Total de traços com incidência </t>
    </r>
    <r>
      <rPr>
        <b/>
        <sz val="12"/>
        <color theme="1"/>
        <rFont val="Arial"/>
        <family val="2"/>
      </rPr>
      <t>entre 26% a 50%</t>
    </r>
    <r>
      <rPr>
        <sz val="12"/>
        <color theme="1"/>
        <rFont val="Arial"/>
        <family val="2"/>
      </rPr>
      <t xml:space="preserve"> na rotina diária</t>
    </r>
  </si>
  <si>
    <r>
      <t xml:space="preserve">Total de traços com incidência </t>
    </r>
    <r>
      <rPr>
        <b/>
        <sz val="12"/>
        <color theme="1"/>
        <rFont val="Arial"/>
        <family val="2"/>
      </rPr>
      <t>entre 51% a 75%</t>
    </r>
    <r>
      <rPr>
        <sz val="12"/>
        <color theme="1"/>
        <rFont val="Arial"/>
        <family val="2"/>
      </rPr>
      <t xml:space="preserve"> na rotina diária</t>
    </r>
  </si>
  <si>
    <r>
      <t>Total de traços com incidência</t>
    </r>
    <r>
      <rPr>
        <b/>
        <sz val="12"/>
        <color theme="1"/>
        <rFont val="Arial"/>
        <family val="2"/>
      </rPr>
      <t xml:space="preserve"> superior a 75%</t>
    </r>
    <r>
      <rPr>
        <sz val="12"/>
        <color theme="1"/>
        <rFont val="Arial"/>
        <family val="2"/>
      </rPr>
      <t xml:space="preserve">  na rotina diária</t>
    </r>
  </si>
  <si>
    <r>
      <rPr>
        <b/>
        <sz val="11"/>
        <color rgb="FF0000FF"/>
        <rFont val="Arial"/>
        <family val="2"/>
      </rPr>
      <t>Orientações:</t>
    </r>
    <r>
      <rPr>
        <sz val="11"/>
        <color rgb="FF000000"/>
        <rFont val="Arial"/>
        <family val="2"/>
      </rPr>
      <t xml:space="preserve"> Sugerímos o autodiagnóstico, informando o percentual de 0% (menor incidência) a 100% (maior incidência) das variáveis apresentadas.. </t>
    </r>
  </si>
  <si>
    <r>
      <t xml:space="preserve">Total de atributos com incidência de </t>
    </r>
    <r>
      <rPr>
        <b/>
        <sz val="12"/>
        <color theme="1"/>
        <rFont val="Arial"/>
        <family val="2"/>
      </rPr>
      <t>até 25%</t>
    </r>
    <r>
      <rPr>
        <sz val="12"/>
        <color theme="1"/>
        <rFont val="Arial"/>
        <family val="2"/>
      </rPr>
      <t xml:space="preserve"> na rotina diária</t>
    </r>
  </si>
  <si>
    <r>
      <t xml:space="preserve">Total de atributos com incidência </t>
    </r>
    <r>
      <rPr>
        <b/>
        <sz val="12"/>
        <color theme="1"/>
        <rFont val="Arial"/>
        <family val="2"/>
      </rPr>
      <t>entre 26% a 50%</t>
    </r>
    <r>
      <rPr>
        <sz val="12"/>
        <color theme="1"/>
        <rFont val="Arial"/>
        <family val="2"/>
      </rPr>
      <t xml:space="preserve"> na rotina diária</t>
    </r>
  </si>
  <si>
    <r>
      <t xml:space="preserve">Total de atributos com incidência </t>
    </r>
    <r>
      <rPr>
        <b/>
        <sz val="12"/>
        <color theme="1"/>
        <rFont val="Arial"/>
        <family val="2"/>
      </rPr>
      <t>entre 51% a 75%</t>
    </r>
    <r>
      <rPr>
        <sz val="12"/>
        <color theme="1"/>
        <rFont val="Arial"/>
        <family val="2"/>
      </rPr>
      <t xml:space="preserve"> na rotina diária</t>
    </r>
  </si>
  <si>
    <r>
      <t>Total de atributos com incidência</t>
    </r>
    <r>
      <rPr>
        <b/>
        <sz val="12"/>
        <color theme="1"/>
        <rFont val="Arial"/>
        <family val="2"/>
      </rPr>
      <t xml:space="preserve"> superior a 75%</t>
    </r>
    <r>
      <rPr>
        <sz val="12"/>
        <color theme="1"/>
        <rFont val="Arial"/>
        <family val="2"/>
      </rPr>
      <t xml:space="preserve">  na rotina diária</t>
    </r>
  </si>
  <si>
    <r>
      <rPr>
        <b/>
        <sz val="11"/>
        <color rgb="FF0000FF"/>
        <rFont val="Arial"/>
        <family val="2"/>
      </rPr>
      <t>Orientações:</t>
    </r>
    <r>
      <rPr>
        <sz val="11"/>
        <color rgb="FF000000"/>
        <rFont val="Arial"/>
        <family val="2"/>
      </rPr>
      <t xml:space="preserve"> Sugerímos o autodiagnóstico, informando o percentual de 0% (menor incidência) a 100% (maior incidência) das variáveis apresentadas.</t>
    </r>
  </si>
  <si>
    <r>
      <t xml:space="preserve">Total de trafores com incidência de </t>
    </r>
    <r>
      <rPr>
        <b/>
        <sz val="12"/>
        <color theme="1"/>
        <rFont val="Arial"/>
        <family val="2"/>
      </rPr>
      <t>até 25%</t>
    </r>
    <r>
      <rPr>
        <sz val="12"/>
        <color theme="1"/>
        <rFont val="Arial"/>
        <family val="2"/>
      </rPr>
      <t xml:space="preserve"> na rotina diária</t>
    </r>
  </si>
  <si>
    <r>
      <t xml:space="preserve">Total de trafores com incidência </t>
    </r>
    <r>
      <rPr>
        <b/>
        <sz val="12"/>
        <color theme="1"/>
        <rFont val="Arial"/>
        <family val="2"/>
      </rPr>
      <t>entre 26% a 50%</t>
    </r>
    <r>
      <rPr>
        <sz val="12"/>
        <color theme="1"/>
        <rFont val="Arial"/>
        <family val="2"/>
      </rPr>
      <t xml:space="preserve"> na rotina diária</t>
    </r>
  </si>
  <si>
    <r>
      <t xml:space="preserve">Total de trafores com incidência </t>
    </r>
    <r>
      <rPr>
        <b/>
        <sz val="12"/>
        <color theme="1"/>
        <rFont val="Arial"/>
        <family val="2"/>
      </rPr>
      <t>entre 51% a 75%</t>
    </r>
    <r>
      <rPr>
        <sz val="12"/>
        <color theme="1"/>
        <rFont val="Arial"/>
        <family val="2"/>
      </rPr>
      <t xml:space="preserve"> na rotina diária</t>
    </r>
  </si>
  <si>
    <r>
      <t>Total de trafores com incidência</t>
    </r>
    <r>
      <rPr>
        <b/>
        <sz val="12"/>
        <color theme="1"/>
        <rFont val="Arial"/>
        <family val="2"/>
      </rPr>
      <t xml:space="preserve"> superior a 75%</t>
    </r>
    <r>
      <rPr>
        <sz val="12"/>
        <color theme="1"/>
        <rFont val="Arial"/>
        <family val="2"/>
      </rPr>
      <t xml:space="preserve">  na rotina diária</t>
    </r>
  </si>
  <si>
    <r>
      <t xml:space="preserve">Total de trafares com incidência de </t>
    </r>
    <r>
      <rPr>
        <b/>
        <sz val="12"/>
        <color theme="1"/>
        <rFont val="Arial"/>
        <family val="2"/>
      </rPr>
      <t>até 25%</t>
    </r>
    <r>
      <rPr>
        <sz val="12"/>
        <color theme="1"/>
        <rFont val="Arial"/>
        <family val="2"/>
      </rPr>
      <t xml:space="preserve"> na rotina diária</t>
    </r>
  </si>
  <si>
    <r>
      <t xml:space="preserve">Total de trafares com incidência </t>
    </r>
    <r>
      <rPr>
        <b/>
        <sz val="12"/>
        <color theme="1"/>
        <rFont val="Arial"/>
        <family val="2"/>
      </rPr>
      <t>entre 26% a 50%</t>
    </r>
    <r>
      <rPr>
        <sz val="12"/>
        <color theme="1"/>
        <rFont val="Arial"/>
        <family val="2"/>
      </rPr>
      <t xml:space="preserve"> na rotina diária</t>
    </r>
  </si>
  <si>
    <r>
      <t xml:space="preserve">Total de trafares com incidência </t>
    </r>
    <r>
      <rPr>
        <b/>
        <sz val="12"/>
        <color theme="1"/>
        <rFont val="Arial"/>
        <family val="2"/>
      </rPr>
      <t>entre 51% a 75%</t>
    </r>
    <r>
      <rPr>
        <sz val="12"/>
        <color theme="1"/>
        <rFont val="Arial"/>
        <family val="2"/>
      </rPr>
      <t xml:space="preserve"> na rotina diária</t>
    </r>
  </si>
  <si>
    <r>
      <t>Total de trafares com incidência</t>
    </r>
    <r>
      <rPr>
        <b/>
        <sz val="12"/>
        <color theme="1"/>
        <rFont val="Arial"/>
        <family val="2"/>
      </rPr>
      <t xml:space="preserve"> superior a 75%</t>
    </r>
    <r>
      <rPr>
        <sz val="12"/>
        <color theme="1"/>
        <rFont val="Arial"/>
        <family val="2"/>
      </rPr>
      <t xml:space="preserve">  na rotina diária</t>
    </r>
  </si>
  <si>
    <t>correspondente os 10 (dez) trafares analisadas que mais dificultam sua evolução, em caso de empate eleger o mais significativo.</t>
  </si>
  <si>
    <r>
      <t>e com base no Conscienciograma selecione a variável que mais se assemelha ao trafal. Consultar a planilha</t>
    </r>
    <r>
      <rPr>
        <i/>
        <sz val="11"/>
        <color theme="1"/>
        <rFont val="Arial"/>
        <family val="2"/>
      </rPr>
      <t xml:space="preserve"> Lista Trafor.</t>
    </r>
  </si>
  <si>
    <r>
      <t xml:space="preserve">1. </t>
    </r>
    <r>
      <rPr>
        <b/>
        <sz val="11"/>
        <color theme="1"/>
        <rFont val="Arial"/>
        <family val="2"/>
      </rPr>
      <t>Indiferença.</t>
    </r>
    <r>
      <rPr>
        <sz val="11"/>
        <color theme="1"/>
        <rFont val="Arial"/>
        <family val="2"/>
      </rPr>
      <t xml:space="preserve"> Ignorar os efeitos e consequências para si e para os demais, dos erros, enganos ou omissões </t>
    </r>
  </si>
  <si>
    <t>normas estabelecidas. Sugestão: ao início de cada registro informar a data de realização para manter o histórico.</t>
  </si>
  <si>
    <t>4. A planilha contém as seguintes abas:</t>
  </si>
  <si>
    <r>
      <t xml:space="preserve">   4.5 </t>
    </r>
    <r>
      <rPr>
        <b/>
        <sz val="11"/>
        <color theme="1"/>
        <rFont val="Arial"/>
        <family val="2"/>
      </rPr>
      <t>LISTA TRAFOR:</t>
    </r>
    <r>
      <rPr>
        <sz val="11"/>
        <color theme="1"/>
        <rFont val="Arial"/>
        <family val="2"/>
      </rPr>
      <t xml:space="preserve"> Essa planilha permite a identificação e o predomínio de 200 Trafores presentes na sua rotina diária.</t>
    </r>
  </si>
  <si>
    <r>
      <t xml:space="preserve">   4.7 </t>
    </r>
    <r>
      <rPr>
        <b/>
        <sz val="11"/>
        <color theme="1"/>
        <rFont val="Arial"/>
        <family val="2"/>
      </rPr>
      <t>LISTA TRAFAR:</t>
    </r>
    <r>
      <rPr>
        <sz val="11"/>
        <color theme="1"/>
        <rFont val="Arial"/>
        <family val="2"/>
      </rPr>
      <t xml:space="preserve"> Essa planilha permite a identificação e o predomínio de 200 Trafares presentes na sua rotina diária.</t>
    </r>
  </si>
  <si>
    <r>
      <t xml:space="preserve">   4.9 </t>
    </r>
    <r>
      <rPr>
        <b/>
        <sz val="11"/>
        <color theme="1"/>
        <rFont val="Arial"/>
        <family val="2"/>
      </rPr>
      <t>TRAÇO-FALTANTE:</t>
    </r>
    <r>
      <rPr>
        <b/>
        <sz val="11"/>
        <color rgb="FFFF0000"/>
        <rFont val="Arial"/>
        <family val="2"/>
      </rPr>
      <t xml:space="preserve"> </t>
    </r>
    <r>
      <rPr>
        <sz val="11"/>
        <color theme="1"/>
        <rFont val="Arial"/>
        <family val="2"/>
      </rPr>
      <t xml:space="preserve">a planilha permite o registro de até 10 </t>
    </r>
    <r>
      <rPr>
        <b/>
        <sz val="11"/>
        <color theme="1"/>
        <rFont val="Arial"/>
        <family val="2"/>
      </rPr>
      <t>trafais</t>
    </r>
    <r>
      <rPr>
        <sz val="11"/>
        <color theme="1"/>
        <rFont val="Arial"/>
        <family val="2"/>
      </rPr>
      <t>, as regras do CPC autoimpostas e respectiva análise conscienciométrica.</t>
    </r>
  </si>
</sst>
</file>

<file path=xl/styles.xml><?xml version="1.0" encoding="utf-8"?>
<styleSheet xmlns="http://schemas.openxmlformats.org/spreadsheetml/2006/main">
  <numFmts count="1">
    <numFmt numFmtId="164" formatCode="0.0%"/>
  </numFmts>
  <fonts count="49">
    <font>
      <sz val="12"/>
      <color theme="1"/>
      <name val="Calibri"/>
      <family val="2"/>
      <scheme val="minor"/>
    </font>
    <font>
      <sz val="11"/>
      <color theme="1"/>
      <name val="Calibri"/>
      <family val="2"/>
      <scheme val="minor"/>
    </font>
    <font>
      <b/>
      <sz val="14"/>
      <color rgb="FF0070C0"/>
      <name val="Arial"/>
      <family val="2"/>
    </font>
    <font>
      <sz val="11"/>
      <color theme="1"/>
      <name val="Arial"/>
      <family val="2"/>
    </font>
    <font>
      <b/>
      <sz val="11"/>
      <color rgb="FFFF0000"/>
      <name val="Arial"/>
      <family val="2"/>
    </font>
    <font>
      <u/>
      <sz val="11"/>
      <color theme="10"/>
      <name val="Calibri"/>
      <family val="2"/>
    </font>
    <font>
      <sz val="11"/>
      <name val="Arial"/>
      <family val="2"/>
    </font>
    <font>
      <b/>
      <i/>
      <sz val="11"/>
      <name val="Arial"/>
      <family val="2"/>
    </font>
    <font>
      <b/>
      <sz val="11"/>
      <color theme="1"/>
      <name val="Arial"/>
      <family val="2"/>
    </font>
    <font>
      <sz val="10"/>
      <name val="Arial"/>
      <family val="2"/>
    </font>
    <font>
      <b/>
      <sz val="14"/>
      <name val="Arial"/>
      <family val="2"/>
    </font>
    <font>
      <i/>
      <sz val="9"/>
      <name val="Arial"/>
      <family val="2"/>
    </font>
    <font>
      <b/>
      <sz val="11"/>
      <color theme="0"/>
      <name val="Arial"/>
      <family val="2"/>
    </font>
    <font>
      <b/>
      <sz val="11"/>
      <name val="Arial"/>
      <family val="2"/>
    </font>
    <font>
      <b/>
      <sz val="11"/>
      <name val="Calibri"/>
      <family val="2"/>
    </font>
    <font>
      <b/>
      <sz val="10"/>
      <name val="Arial"/>
      <family val="2"/>
    </font>
    <font>
      <u/>
      <sz val="12"/>
      <color theme="11"/>
      <name val="Calibri"/>
      <family val="2"/>
      <scheme val="minor"/>
    </font>
    <font>
      <sz val="9"/>
      <color indexed="81"/>
      <name val="Calibri"/>
      <family val="2"/>
    </font>
    <font>
      <b/>
      <sz val="9"/>
      <color indexed="81"/>
      <name val="Calibri"/>
      <family val="2"/>
    </font>
    <font>
      <sz val="8"/>
      <name val="Calibri"/>
      <family val="2"/>
      <scheme val="minor"/>
    </font>
    <font>
      <sz val="11"/>
      <color rgb="FF000000"/>
      <name val="Arial"/>
      <family val="2"/>
    </font>
    <font>
      <b/>
      <i/>
      <sz val="11"/>
      <color theme="0"/>
      <name val="Arial"/>
      <family val="2"/>
    </font>
    <font>
      <b/>
      <sz val="11"/>
      <color rgb="FF0000FF"/>
      <name val="Arial"/>
      <family val="2"/>
    </font>
    <font>
      <i/>
      <sz val="11"/>
      <color theme="1"/>
      <name val="Arial"/>
      <family val="2"/>
    </font>
    <font>
      <b/>
      <i/>
      <sz val="11"/>
      <color theme="1"/>
      <name val="Arial"/>
      <family val="2"/>
    </font>
    <font>
      <b/>
      <sz val="14"/>
      <color theme="1"/>
      <name val="Arial"/>
      <family val="2"/>
    </font>
    <font>
      <b/>
      <sz val="14"/>
      <color theme="1"/>
      <name val="Arial"/>
      <family val="2"/>
    </font>
    <font>
      <b/>
      <i/>
      <sz val="11"/>
      <color theme="1"/>
      <name val="Arial"/>
      <family val="2"/>
    </font>
    <font>
      <sz val="8"/>
      <color indexed="81"/>
      <name val="Tahoma"/>
      <family val="2"/>
    </font>
    <font>
      <b/>
      <sz val="8"/>
      <color indexed="81"/>
      <name val="Tahoma"/>
      <family val="2"/>
    </font>
    <font>
      <b/>
      <sz val="14"/>
      <color theme="0"/>
      <name val="Arial"/>
      <family val="2"/>
    </font>
    <font>
      <sz val="11"/>
      <color rgb="FFFF0000"/>
      <name val="Arial"/>
      <family val="2"/>
    </font>
    <font>
      <b/>
      <i/>
      <sz val="12"/>
      <name val="Arial"/>
      <family val="2"/>
    </font>
    <font>
      <b/>
      <sz val="12"/>
      <color theme="0"/>
      <name val="Arial"/>
      <family val="2"/>
    </font>
    <font>
      <b/>
      <sz val="12"/>
      <color theme="1"/>
      <name val="Arial"/>
      <family val="2"/>
    </font>
    <font>
      <sz val="12"/>
      <color theme="1"/>
      <name val="Arial"/>
      <family val="2"/>
    </font>
    <font>
      <sz val="11"/>
      <color theme="0"/>
      <name val="Arial"/>
      <family val="2"/>
    </font>
    <font>
      <b/>
      <sz val="12"/>
      <color rgb="FFFF0000"/>
      <name val="Arial"/>
      <family val="2"/>
    </font>
    <font>
      <sz val="12"/>
      <color theme="0"/>
      <name val="Arial"/>
      <family val="2"/>
    </font>
    <font>
      <b/>
      <sz val="16"/>
      <name val="Arial"/>
      <family val="2"/>
    </font>
    <font>
      <i/>
      <sz val="11"/>
      <color rgb="FF000000"/>
      <name val="Arial"/>
      <family val="2"/>
    </font>
    <font>
      <sz val="14"/>
      <color theme="1"/>
      <name val="Arial"/>
      <family val="2"/>
    </font>
    <font>
      <i/>
      <sz val="11"/>
      <color rgb="FFFF0000"/>
      <name val="Arial"/>
      <family val="2"/>
    </font>
    <font>
      <b/>
      <sz val="12"/>
      <color theme="1"/>
      <name val="Calibri"/>
      <family val="2"/>
      <scheme val="minor"/>
    </font>
    <font>
      <b/>
      <sz val="12"/>
      <color theme="0"/>
      <name val="Calibri"/>
      <family val="2"/>
      <scheme val="minor"/>
    </font>
    <font>
      <b/>
      <sz val="11"/>
      <color rgb="FF000000"/>
      <name val="Arial"/>
      <family val="2"/>
    </font>
    <font>
      <b/>
      <i/>
      <sz val="14"/>
      <name val="Arial"/>
      <family val="2"/>
    </font>
    <font>
      <b/>
      <sz val="12"/>
      <name val="Arial"/>
      <family val="2"/>
    </font>
    <font>
      <b/>
      <i/>
      <sz val="11"/>
      <color rgb="FF5F03E7"/>
      <name val="Arial"/>
      <family val="2"/>
    </font>
  </fonts>
  <fills count="18">
    <fill>
      <patternFill patternType="none"/>
    </fill>
    <fill>
      <patternFill patternType="gray125"/>
    </fill>
    <fill>
      <patternFill patternType="solid">
        <fgColor theme="6" tint="-0.249977111117893"/>
        <bgColor indexed="64"/>
      </patternFill>
    </fill>
    <fill>
      <patternFill patternType="solid">
        <fgColor rgb="FFFF0000"/>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499984740745262"/>
        <bgColor indexed="64"/>
      </patternFill>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
      <patternFill patternType="solid">
        <fgColor theme="2" tint="-0.89999084444715716"/>
        <bgColor indexed="64"/>
      </patternFill>
    </fill>
    <fill>
      <patternFill patternType="solid">
        <fgColor rgb="FFFFFFCC"/>
        <bgColor indexed="64"/>
      </patternFill>
    </fill>
    <fill>
      <patternFill patternType="solid">
        <fgColor theme="2" tint="-0.499984740745262"/>
        <bgColor indexed="64"/>
      </patternFill>
    </fill>
    <fill>
      <patternFill patternType="solid">
        <fgColor rgb="FF0070C0"/>
        <bgColor indexed="64"/>
      </patternFill>
    </fill>
    <fill>
      <patternFill patternType="solid">
        <fgColor theme="2" tint="-0.749992370372631"/>
        <bgColor indexed="64"/>
      </patternFill>
    </fill>
    <fill>
      <patternFill patternType="solid">
        <fgColor theme="9" tint="0.79998168889431442"/>
        <bgColor indexed="64"/>
      </patternFill>
    </fill>
  </fills>
  <borders count="43">
    <border>
      <left/>
      <right/>
      <top/>
      <bottom/>
      <diagonal/>
    </border>
    <border>
      <left/>
      <right/>
      <top/>
      <bottom style="medium">
        <color auto="1"/>
      </bottom>
      <diagonal/>
    </border>
    <border>
      <left/>
      <right/>
      <top/>
      <bottom style="dotted">
        <color auto="1"/>
      </bottom>
      <diagonal/>
    </border>
    <border>
      <left/>
      <right/>
      <top style="dotted">
        <color auto="1"/>
      </top>
      <bottom style="dotted">
        <color auto="1"/>
      </bottom>
      <diagonal/>
    </border>
    <border>
      <left/>
      <right/>
      <top/>
      <bottom style="hair">
        <color auto="1"/>
      </bottom>
      <diagonal/>
    </border>
    <border>
      <left/>
      <right/>
      <top style="hair">
        <color auto="1"/>
      </top>
      <bottom style="hair">
        <color auto="1"/>
      </bottom>
      <diagonal/>
    </border>
    <border>
      <left/>
      <right/>
      <top/>
      <bottom style="thick">
        <color auto="1"/>
      </bottom>
      <diagonal/>
    </border>
    <border>
      <left/>
      <right/>
      <top/>
      <bottom style="thick">
        <color rgb="FF0000FF"/>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right/>
      <top/>
      <bottom style="thick">
        <color theme="5" tint="-0.249977111117893"/>
      </bottom>
      <diagonal/>
    </border>
    <border>
      <left style="thick">
        <color rgb="FFFF0000"/>
      </left>
      <right/>
      <top/>
      <bottom/>
      <diagonal/>
    </border>
    <border>
      <left/>
      <right/>
      <top style="thick">
        <color rgb="FFFF0000"/>
      </top>
      <bottom/>
      <diagonal/>
    </border>
    <border>
      <left style="thick">
        <color rgb="FFFF0000"/>
      </left>
      <right/>
      <top style="thick">
        <color rgb="FFFF0000"/>
      </top>
      <bottom/>
      <diagonal/>
    </border>
    <border>
      <left/>
      <right/>
      <top/>
      <bottom style="thick">
        <color rgb="FFFF0000"/>
      </bottom>
      <diagonal/>
    </border>
    <border>
      <left/>
      <right/>
      <top/>
      <bottom style="thick">
        <color theme="6" tint="-0.24994659260841701"/>
      </bottom>
      <diagonal/>
    </border>
    <border>
      <left/>
      <right/>
      <top/>
      <bottom style="thick">
        <color theme="9" tint="-0.24994659260841701"/>
      </bottom>
      <diagonal/>
    </border>
    <border>
      <left/>
      <right/>
      <top/>
      <bottom style="thick">
        <color theme="7" tint="-0.24994659260841701"/>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medium">
        <color theme="3" tint="0.39994506668294322"/>
      </left>
      <right/>
      <top style="medium">
        <color theme="3" tint="0.39994506668294322"/>
      </top>
      <bottom style="medium">
        <color theme="3" tint="0.39994506668294322"/>
      </bottom>
      <diagonal/>
    </border>
    <border>
      <left/>
      <right style="medium">
        <color theme="3" tint="0.39994506668294322"/>
      </right>
      <top style="medium">
        <color theme="3" tint="0.39994506668294322"/>
      </top>
      <bottom style="medium">
        <color theme="3" tint="0.39994506668294322"/>
      </bottom>
      <diagonal/>
    </border>
    <border>
      <left/>
      <right/>
      <top style="thick">
        <color rgb="FF0000FF"/>
      </top>
      <bottom/>
      <diagonal/>
    </border>
    <border>
      <left/>
      <right style="medium">
        <color theme="0"/>
      </right>
      <top/>
      <bottom/>
      <diagonal/>
    </border>
    <border>
      <left style="medium">
        <color theme="0"/>
      </left>
      <right/>
      <top/>
      <bottom/>
      <diagonal/>
    </border>
    <border>
      <left/>
      <right/>
      <top style="hair">
        <color auto="1"/>
      </top>
      <bottom/>
      <diagonal/>
    </border>
    <border>
      <left/>
      <right style="hair">
        <color auto="1"/>
      </right>
      <top/>
      <bottom/>
      <diagonal/>
    </border>
    <border>
      <left style="hair">
        <color auto="1"/>
      </left>
      <right style="hair">
        <color auto="1"/>
      </right>
      <top/>
      <bottom/>
      <diagonal/>
    </border>
    <border>
      <left style="hair">
        <color auto="1"/>
      </left>
      <right/>
      <top/>
      <bottom/>
      <diagonal/>
    </border>
  </borders>
  <cellStyleXfs count="9">
    <xf numFmtId="0" fontId="0" fillId="0" borderId="0"/>
    <xf numFmtId="0" fontId="1" fillId="0" borderId="0"/>
    <xf numFmtId="0" fontId="5" fillId="0" borderId="0" applyNumberFormat="0" applyFill="0" applyBorder="0" applyAlignment="0" applyProtection="0">
      <alignment vertical="top"/>
      <protection locked="0"/>
    </xf>
    <xf numFmtId="0" fontId="9"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217">
    <xf numFmtId="0" fontId="0" fillId="0" borderId="0" xfId="0"/>
    <xf numFmtId="0" fontId="2" fillId="0" borderId="0" xfId="1" applyFont="1" applyAlignment="1">
      <alignment horizontal="left" vertical="center" wrapText="1"/>
    </xf>
    <xf numFmtId="0" fontId="3" fillId="0" borderId="0" xfId="1" applyFont="1"/>
    <xf numFmtId="0" fontId="3" fillId="0" borderId="0" xfId="1" applyFont="1" applyAlignment="1">
      <alignment vertical="center" wrapText="1"/>
    </xf>
    <xf numFmtId="0" fontId="6" fillId="0" borderId="0" xfId="2" applyFont="1" applyAlignment="1" applyProtection="1">
      <alignment vertical="center" wrapText="1"/>
    </xf>
    <xf numFmtId="9" fontId="9" fillId="0" borderId="2" xfId="3" applyNumberFormat="1" applyFont="1" applyBorder="1" applyAlignment="1" applyProtection="1">
      <alignment horizontal="center" vertical="center"/>
      <protection locked="0"/>
    </xf>
    <xf numFmtId="9" fontId="9" fillId="0" borderId="3" xfId="3" applyNumberFormat="1" applyFont="1" applyBorder="1" applyAlignment="1" applyProtection="1">
      <alignment horizontal="center" vertical="center"/>
      <protection locked="0"/>
    </xf>
    <xf numFmtId="0" fontId="3" fillId="0" borderId="0" xfId="0" applyFont="1"/>
    <xf numFmtId="0" fontId="3" fillId="0" borderId="0" xfId="0" applyFont="1" applyAlignment="1">
      <alignment vertical="center"/>
    </xf>
    <xf numFmtId="0" fontId="8" fillId="0" borderId="0" xfId="0" applyFont="1" applyAlignment="1">
      <alignment vertical="center"/>
    </xf>
    <xf numFmtId="9" fontId="3" fillId="0" borderId="4" xfId="0" applyNumberFormat="1" applyFont="1" applyBorder="1" applyAlignment="1" applyProtection="1">
      <alignment horizontal="center" vertical="center"/>
      <protection locked="0"/>
    </xf>
    <xf numFmtId="9" fontId="3" fillId="0" borderId="5" xfId="0" applyNumberFormat="1" applyFont="1" applyBorder="1" applyAlignment="1" applyProtection="1">
      <alignment horizontal="center" vertical="center"/>
      <protection locked="0"/>
    </xf>
    <xf numFmtId="0" fontId="23" fillId="0" borderId="0" xfId="0" applyFont="1"/>
    <xf numFmtId="0" fontId="3" fillId="0" borderId="8" xfId="0" applyFont="1" applyBorder="1" applyAlignment="1">
      <alignment horizontal="center" vertical="center"/>
    </xf>
    <xf numFmtId="0" fontId="3" fillId="5"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7" xfId="0" applyFont="1" applyBorder="1"/>
    <xf numFmtId="0" fontId="25" fillId="0" borderId="7" xfId="0" applyFont="1" applyBorder="1"/>
    <xf numFmtId="0" fontId="25" fillId="0" borderId="17" xfId="0" applyFont="1" applyBorder="1" applyAlignment="1">
      <alignment vertical="center"/>
    </xf>
    <xf numFmtId="0" fontId="3" fillId="0" borderId="1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25" fillId="0" borderId="22" xfId="0" applyFont="1" applyBorder="1" applyAlignment="1">
      <alignment vertical="center"/>
    </xf>
    <xf numFmtId="0" fontId="26" fillId="0" borderId="22" xfId="0" applyFont="1" applyBorder="1" applyAlignment="1">
      <alignment vertical="center"/>
    </xf>
    <xf numFmtId="0" fontId="3" fillId="0" borderId="22" xfId="0" applyFont="1" applyBorder="1" applyAlignment="1">
      <alignment vertical="center"/>
    </xf>
    <xf numFmtId="0" fontId="27" fillId="0" borderId="0" xfId="0" applyFont="1" applyAlignment="1">
      <alignment vertical="center"/>
    </xf>
    <xf numFmtId="0" fontId="25" fillId="0" borderId="23" xfId="0" applyFont="1" applyBorder="1" applyAlignment="1">
      <alignment vertical="center"/>
    </xf>
    <xf numFmtId="0" fontId="26" fillId="0" borderId="23" xfId="0" applyFont="1" applyBorder="1" applyAlignment="1">
      <alignment vertical="center"/>
    </xf>
    <xf numFmtId="0" fontId="3" fillId="0" borderId="23" xfId="0" applyFont="1" applyBorder="1" applyAlignment="1">
      <alignment vertical="center"/>
    </xf>
    <xf numFmtId="0" fontId="25" fillId="0" borderId="24" xfId="0" applyFont="1" applyBorder="1" applyAlignment="1">
      <alignment vertical="center"/>
    </xf>
    <xf numFmtId="0" fontId="8" fillId="0" borderId="24" xfId="0" applyFont="1" applyBorder="1" applyAlignment="1">
      <alignment vertical="center"/>
    </xf>
    <xf numFmtId="0" fontId="3" fillId="0" borderId="24" xfId="0" applyFont="1" applyBorder="1" applyAlignment="1">
      <alignment vertical="center"/>
    </xf>
    <xf numFmtId="0" fontId="8" fillId="0" borderId="26" xfId="0" applyFont="1" applyBorder="1" applyAlignment="1">
      <alignment vertical="center"/>
    </xf>
    <xf numFmtId="0" fontId="8" fillId="0" borderId="28" xfId="0" applyFont="1" applyBorder="1" applyAlignment="1">
      <alignment vertical="center"/>
    </xf>
    <xf numFmtId="0" fontId="30" fillId="3" borderId="0" xfId="0" applyFont="1" applyFill="1" applyAlignment="1">
      <alignment vertical="center"/>
    </xf>
    <xf numFmtId="0" fontId="30" fillId="8" borderId="0" xfId="0" applyFont="1" applyFill="1" applyAlignment="1">
      <alignment vertical="center"/>
    </xf>
    <xf numFmtId="0" fontId="30" fillId="7" borderId="0" xfId="0" applyFont="1" applyFill="1" applyAlignment="1">
      <alignment vertical="center"/>
    </xf>
    <xf numFmtId="0" fontId="31" fillId="0" borderId="6" xfId="0" applyFont="1" applyBorder="1"/>
    <xf numFmtId="0" fontId="25" fillId="0" borderId="6" xfId="0" applyFont="1" applyBorder="1" applyAlignment="1">
      <alignment vertical="center"/>
    </xf>
    <xf numFmtId="0" fontId="8" fillId="0" borderId="0" xfId="0" applyFont="1" applyAlignment="1">
      <alignment horizontal="right" vertical="center"/>
    </xf>
    <xf numFmtId="0" fontId="33" fillId="4" borderId="14" xfId="0" applyFont="1" applyFill="1" applyBorder="1" applyAlignment="1">
      <alignment horizontal="center"/>
    </xf>
    <xf numFmtId="0" fontId="33" fillId="4" borderId="15" xfId="0" applyFont="1" applyFill="1" applyBorder="1" applyAlignment="1">
      <alignment horizontal="center"/>
    </xf>
    <xf numFmtId="0" fontId="33" fillId="4" borderId="16" xfId="0" applyFont="1" applyFill="1" applyBorder="1" applyAlignment="1">
      <alignment horizontal="center"/>
    </xf>
    <xf numFmtId="0" fontId="34" fillId="0" borderId="0" xfId="0" applyFont="1" applyAlignment="1">
      <alignment horizontal="center"/>
    </xf>
    <xf numFmtId="0" fontId="23" fillId="0" borderId="0" xfId="0" applyFont="1" applyAlignment="1">
      <alignment vertical="center"/>
    </xf>
    <xf numFmtId="0" fontId="4" fillId="0" borderId="0" xfId="0" applyFont="1" applyAlignment="1">
      <alignment vertical="center"/>
    </xf>
    <xf numFmtId="0" fontId="5" fillId="0" borderId="0" xfId="2" applyAlignment="1" applyProtection="1">
      <alignment vertical="center"/>
    </xf>
    <xf numFmtId="0" fontId="5" fillId="0" borderId="0" xfId="2" applyAlignment="1" applyProtection="1">
      <alignment horizontal="right" vertical="center"/>
    </xf>
    <xf numFmtId="0" fontId="33" fillId="6" borderId="14" xfId="0" applyFont="1" applyFill="1" applyBorder="1" applyAlignment="1">
      <alignment horizontal="center" vertical="center"/>
    </xf>
    <xf numFmtId="0" fontId="33" fillId="6" borderId="15" xfId="0" applyFont="1" applyFill="1" applyBorder="1" applyAlignment="1">
      <alignment horizontal="center" vertical="center"/>
    </xf>
    <xf numFmtId="0" fontId="33" fillId="6" borderId="16" xfId="0" applyFont="1" applyFill="1" applyBorder="1" applyAlignment="1">
      <alignment horizontal="center" vertical="center"/>
    </xf>
    <xf numFmtId="0" fontId="34" fillId="0" borderId="0" xfId="0" applyFont="1" applyAlignment="1">
      <alignment horizontal="center" vertical="center"/>
    </xf>
    <xf numFmtId="0" fontId="34" fillId="0" borderId="0" xfId="0" applyFont="1" applyAlignment="1">
      <alignment vertical="center"/>
    </xf>
    <xf numFmtId="0" fontId="33" fillId="2" borderId="14"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16" xfId="0" applyFont="1" applyFill="1" applyBorder="1" applyAlignment="1">
      <alignment horizontal="center" vertical="center"/>
    </xf>
    <xf numFmtId="0" fontId="33" fillId="7" borderId="14" xfId="0" applyFont="1" applyFill="1" applyBorder="1" applyAlignment="1">
      <alignment horizontal="center" vertical="center"/>
    </xf>
    <xf numFmtId="0" fontId="33" fillId="7" borderId="15" xfId="0" applyFont="1" applyFill="1" applyBorder="1" applyAlignment="1">
      <alignment horizontal="center" vertical="center"/>
    </xf>
    <xf numFmtId="0" fontId="33" fillId="7" borderId="16" xfId="0" applyFont="1" applyFill="1" applyBorder="1" applyAlignment="1">
      <alignment horizontal="center" vertical="center"/>
    </xf>
    <xf numFmtId="0" fontId="33" fillId="10" borderId="0" xfId="0" applyFont="1" applyFill="1" applyBorder="1" applyAlignment="1">
      <alignment horizontal="center" vertical="center"/>
    </xf>
    <xf numFmtId="0" fontId="3" fillId="10" borderId="8" xfId="0" applyFont="1" applyFill="1" applyBorder="1" applyAlignment="1">
      <alignment horizontal="center" vertical="center"/>
    </xf>
    <xf numFmtId="0" fontId="3" fillId="10" borderId="9" xfId="0" applyFont="1" applyFill="1" applyBorder="1" applyAlignment="1">
      <alignment horizontal="left" vertical="center" wrapText="1"/>
    </xf>
    <xf numFmtId="0" fontId="3" fillId="10" borderId="10" xfId="0" applyFont="1" applyFill="1" applyBorder="1" applyAlignment="1">
      <alignment horizontal="left" vertical="center" wrapText="1"/>
    </xf>
    <xf numFmtId="0" fontId="3" fillId="10" borderId="0" xfId="0" applyFont="1" applyFill="1" applyAlignment="1">
      <alignment vertical="center"/>
    </xf>
    <xf numFmtId="0" fontId="3" fillId="10" borderId="11" xfId="0" applyFont="1" applyFill="1" applyBorder="1" applyAlignment="1">
      <alignment horizontal="center" vertical="center"/>
    </xf>
    <xf numFmtId="0" fontId="3" fillId="10" borderId="12" xfId="0" applyFont="1" applyFill="1" applyBorder="1" applyAlignment="1">
      <alignment horizontal="left" vertical="center" wrapText="1"/>
    </xf>
    <xf numFmtId="0" fontId="3" fillId="10" borderId="13" xfId="0" applyFont="1" applyFill="1" applyBorder="1" applyAlignment="1">
      <alignment horizontal="left" vertical="center" wrapText="1"/>
    </xf>
    <xf numFmtId="0" fontId="33" fillId="10" borderId="4" xfId="0" applyFont="1" applyFill="1" applyBorder="1" applyAlignment="1">
      <alignment horizontal="center" vertical="center"/>
    </xf>
    <xf numFmtId="0" fontId="34" fillId="9" borderId="0" xfId="0" applyFont="1" applyFill="1" applyAlignment="1">
      <alignment vertical="center"/>
    </xf>
    <xf numFmtId="0" fontId="9" fillId="0" borderId="0" xfId="3" applyFont="1" applyProtection="1"/>
    <xf numFmtId="0" fontId="13" fillId="0" borderId="1" xfId="3" applyFont="1" applyBorder="1" applyAlignment="1" applyProtection="1">
      <alignment horizontal="center" vertical="center"/>
    </xf>
    <xf numFmtId="9" fontId="12" fillId="0" borderId="0" xfId="3" applyNumberFormat="1" applyFont="1" applyAlignment="1" applyProtection="1">
      <alignment vertical="center"/>
    </xf>
    <xf numFmtId="0" fontId="13" fillId="0" borderId="0" xfId="3" applyFont="1" applyAlignment="1" applyProtection="1">
      <alignment vertical="center"/>
    </xf>
    <xf numFmtId="0" fontId="13" fillId="0" borderId="0" xfId="3" applyFont="1" applyFill="1" applyBorder="1" applyAlignment="1" applyProtection="1">
      <alignment horizontal="center" vertical="center"/>
    </xf>
    <xf numFmtId="0" fontId="13" fillId="0" borderId="0" xfId="3" applyFont="1" applyFill="1" applyAlignment="1" applyProtection="1">
      <alignment vertical="center"/>
    </xf>
    <xf numFmtId="0" fontId="6" fillId="0" borderId="0" xfId="3" applyFont="1" applyAlignment="1" applyProtection="1">
      <alignment horizontal="right" vertical="center"/>
    </xf>
    <xf numFmtId="0" fontId="15" fillId="0" borderId="2" xfId="3" applyFont="1" applyBorder="1" applyAlignment="1" applyProtection="1">
      <alignment horizontal="center" vertical="center"/>
    </xf>
    <xf numFmtId="0" fontId="6" fillId="0" borderId="0" xfId="3" applyFont="1" applyAlignment="1" applyProtection="1">
      <alignment horizontal="left" vertical="center"/>
    </xf>
    <xf numFmtId="164" fontId="9" fillId="0" borderId="0" xfId="3" applyNumberFormat="1" applyFont="1" applyProtection="1"/>
    <xf numFmtId="0" fontId="15" fillId="0" borderId="3" xfId="3" applyFont="1" applyBorder="1" applyAlignment="1" applyProtection="1">
      <alignment horizontal="center" vertical="center"/>
    </xf>
    <xf numFmtId="0" fontId="9" fillId="0" borderId="0" xfId="3" applyFont="1" applyAlignment="1" applyProtection="1">
      <alignment horizontal="center" vertical="center"/>
    </xf>
    <xf numFmtId="0" fontId="15" fillId="0" borderId="0" xfId="3" applyFont="1" applyAlignment="1" applyProtection="1">
      <alignment horizontal="center" vertical="center"/>
    </xf>
    <xf numFmtId="164" fontId="9" fillId="0" borderId="0" xfId="3" applyNumberFormat="1" applyFont="1" applyAlignment="1" applyProtection="1">
      <alignment horizontal="center" vertical="center"/>
    </xf>
    <xf numFmtId="164" fontId="15" fillId="0" borderId="0" xfId="3" applyNumberFormat="1" applyFont="1" applyAlignment="1" applyProtection="1">
      <alignment horizontal="center" vertical="center"/>
    </xf>
    <xf numFmtId="0" fontId="9" fillId="0" borderId="0" xfId="3" applyFont="1" applyAlignment="1" applyProtection="1">
      <alignment horizontal="right" vertical="center"/>
    </xf>
    <xf numFmtId="0" fontId="9" fillId="0" borderId="0" xfId="3" applyFont="1" applyAlignment="1" applyProtection="1">
      <alignment horizontal="center"/>
    </xf>
    <xf numFmtId="0" fontId="9" fillId="0" borderId="0" xfId="3" applyFont="1" applyAlignment="1" applyProtection="1">
      <alignment horizontal="left" vertical="center"/>
    </xf>
    <xf numFmtId="0" fontId="30" fillId="9" borderId="0" xfId="3" applyFont="1" applyFill="1" applyBorder="1" applyAlignment="1" applyProtection="1">
      <alignment horizontal="center" vertical="center"/>
    </xf>
    <xf numFmtId="0" fontId="36" fillId="9" borderId="0" xfId="0" applyFont="1" applyFill="1" applyProtection="1"/>
    <xf numFmtId="0" fontId="3" fillId="0" borderId="0" xfId="0" applyFont="1" applyProtection="1"/>
    <xf numFmtId="0" fontId="36" fillId="9" borderId="0" xfId="0" applyFont="1" applyFill="1" applyAlignment="1" applyProtection="1">
      <alignment horizontal="left" vertical="center" wrapText="1"/>
    </xf>
    <xf numFmtId="0" fontId="36" fillId="9" borderId="0" xfId="0" applyFont="1" applyFill="1" applyAlignment="1" applyProtection="1">
      <alignment vertical="center"/>
    </xf>
    <xf numFmtId="0" fontId="3" fillId="0" borderId="0" xfId="0" applyFont="1" applyAlignment="1" applyProtection="1">
      <alignment vertical="center"/>
    </xf>
    <xf numFmtId="0" fontId="12" fillId="3" borderId="0" xfId="0" applyFont="1" applyFill="1" applyAlignment="1" applyProtection="1">
      <alignment horizontal="center" vertical="center"/>
    </xf>
    <xf numFmtId="9" fontId="30" fillId="9" borderId="0" xfId="0" applyNumberFormat="1" applyFont="1" applyFill="1" applyAlignment="1" applyProtection="1">
      <alignment horizontal="center" vertical="center"/>
    </xf>
    <xf numFmtId="0" fontId="12" fillId="9" borderId="0" xfId="0" applyFont="1" applyFill="1" applyAlignment="1" applyProtection="1">
      <alignment vertical="center"/>
    </xf>
    <xf numFmtId="0" fontId="8" fillId="0" borderId="0" xfId="0" applyFont="1" applyAlignment="1" applyProtection="1">
      <alignment vertical="center"/>
    </xf>
    <xf numFmtId="0" fontId="3" fillId="0" borderId="4" xfId="0" applyFont="1" applyBorder="1" applyAlignment="1" applyProtection="1">
      <alignment vertical="center"/>
    </xf>
    <xf numFmtId="0" fontId="36" fillId="9" borderId="0" xfId="0" applyFont="1" applyFill="1" applyBorder="1" applyAlignment="1" applyProtection="1">
      <alignment vertical="center"/>
    </xf>
    <xf numFmtId="9" fontId="36" fillId="9" borderId="0" xfId="0" applyNumberFormat="1" applyFont="1" applyFill="1" applyAlignment="1" applyProtection="1">
      <alignment vertical="center"/>
    </xf>
    <xf numFmtId="0" fontId="3" fillId="0" borderId="5" xfId="0" applyFont="1" applyBorder="1" applyAlignment="1" applyProtection="1">
      <alignment vertical="center"/>
    </xf>
    <xf numFmtId="0" fontId="3" fillId="0" borderId="10" xfId="0" applyFont="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6" fillId="0" borderId="0" xfId="0" applyFont="1" applyAlignment="1">
      <alignment vertical="center"/>
    </xf>
    <xf numFmtId="0" fontId="33" fillId="0" borderId="0" xfId="0" applyFont="1" applyAlignment="1">
      <alignment horizontal="center" vertical="center"/>
    </xf>
    <xf numFmtId="0" fontId="31" fillId="0" borderId="0" xfId="0" applyFont="1" applyAlignment="1">
      <alignment vertical="center"/>
    </xf>
    <xf numFmtId="0" fontId="37"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vertical="center"/>
    </xf>
    <xf numFmtId="0" fontId="31" fillId="0" borderId="0" xfId="0" applyFont="1" applyAlignment="1" applyProtection="1">
      <alignment vertical="center"/>
      <protection locked="0"/>
    </xf>
    <xf numFmtId="0" fontId="37" fillId="0" borderId="0" xfId="0" applyFont="1" applyAlignment="1" applyProtection="1">
      <alignment vertical="center"/>
      <protection locked="0"/>
    </xf>
    <xf numFmtId="0" fontId="33" fillId="0" borderId="0" xfId="0" applyFont="1" applyAlignment="1">
      <alignment horizontal="left" vertical="center"/>
    </xf>
    <xf numFmtId="0" fontId="33" fillId="0" borderId="0" xfId="0" applyFont="1" applyAlignment="1">
      <alignment vertical="center"/>
    </xf>
    <xf numFmtId="0" fontId="3" fillId="0" borderId="0" xfId="0" applyFont="1" applyAlignment="1" applyProtection="1">
      <alignment vertical="center"/>
      <protection locked="0"/>
    </xf>
    <xf numFmtId="0" fontId="36" fillId="9" borderId="0" xfId="0" applyFont="1" applyFill="1" applyAlignment="1">
      <alignment vertical="center"/>
    </xf>
    <xf numFmtId="0" fontId="36" fillId="9" borderId="0" xfId="0" applyFont="1" applyFill="1" applyAlignment="1">
      <alignment horizontal="left" vertical="center"/>
    </xf>
    <xf numFmtId="0" fontId="36" fillId="9" borderId="0" xfId="0" applyFont="1" applyFill="1" applyAlignment="1">
      <alignment horizontal="center" vertical="center"/>
    </xf>
    <xf numFmtId="0" fontId="35" fillId="0" borderId="0" xfId="0" applyFont="1" applyAlignment="1" applyProtection="1">
      <alignment vertical="center"/>
      <protection locked="0"/>
    </xf>
    <xf numFmtId="0" fontId="38" fillId="0" borderId="0" xfId="0" applyFont="1" applyAlignme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 fillId="11" borderId="30" xfId="0" applyFont="1" applyFill="1" applyBorder="1" applyAlignment="1" applyProtection="1">
      <alignment horizontal="left" vertical="center" wrapText="1"/>
      <protection locked="0"/>
    </xf>
    <xf numFmtId="0" fontId="12" fillId="12" borderId="32" xfId="0" applyFont="1" applyFill="1" applyBorder="1" applyAlignment="1">
      <alignment vertical="center"/>
    </xf>
    <xf numFmtId="0" fontId="12" fillId="8" borderId="30" xfId="0" applyFont="1" applyFill="1" applyBorder="1" applyAlignment="1">
      <alignment horizontal="left" vertical="center"/>
    </xf>
    <xf numFmtId="0" fontId="12" fillId="8" borderId="30" xfId="0" applyFont="1" applyFill="1" applyBorder="1" applyAlignment="1">
      <alignment vertical="center"/>
    </xf>
    <xf numFmtId="0" fontId="3" fillId="0" borderId="27" xfId="0" applyFont="1" applyBorder="1" applyAlignment="1">
      <alignment horizontal="left" vertical="center" wrapText="1"/>
    </xf>
    <xf numFmtId="0" fontId="3" fillId="0" borderId="29" xfId="0" applyFont="1" applyBorder="1" applyAlignment="1">
      <alignment horizontal="left" vertical="center" wrapText="1"/>
    </xf>
    <xf numFmtId="0" fontId="3" fillId="10" borderId="33" xfId="0" applyFont="1" applyFill="1" applyBorder="1" applyAlignment="1" applyProtection="1">
      <alignment horizontal="left" vertical="center" wrapText="1"/>
      <protection locked="0"/>
    </xf>
    <xf numFmtId="0" fontId="3" fillId="0" borderId="0" xfId="0" applyFont="1" applyAlignment="1">
      <alignment vertical="center" wrapText="1"/>
    </xf>
    <xf numFmtId="0" fontId="30" fillId="8" borderId="0" xfId="0" applyFont="1" applyFill="1" applyAlignment="1">
      <alignment vertical="center" wrapText="1"/>
    </xf>
    <xf numFmtId="0" fontId="30" fillId="7" borderId="0" xfId="0" applyFont="1" applyFill="1" applyAlignment="1">
      <alignment vertical="center" wrapText="1"/>
    </xf>
    <xf numFmtId="0" fontId="9" fillId="13" borderId="0" xfId="3" applyFont="1" applyFill="1" applyProtection="1"/>
    <xf numFmtId="0" fontId="7" fillId="13" borderId="0" xfId="3" applyFont="1" applyFill="1" applyAlignment="1" applyProtection="1">
      <alignment horizontal="right" vertical="center"/>
    </xf>
    <xf numFmtId="0" fontId="15" fillId="13" borderId="0" xfId="3" applyFont="1" applyFill="1" applyAlignment="1" applyProtection="1">
      <alignment horizontal="center" vertical="center"/>
    </xf>
    <xf numFmtId="0" fontId="7" fillId="13" borderId="0" xfId="3" applyFont="1" applyFill="1" applyAlignment="1" applyProtection="1">
      <alignment horizontal="left" vertical="center"/>
    </xf>
    <xf numFmtId="9" fontId="39" fillId="13" borderId="0" xfId="3" applyNumberFormat="1" applyFont="1" applyFill="1" applyAlignment="1" applyProtection="1">
      <alignment horizontal="center" vertical="center"/>
    </xf>
    <xf numFmtId="164" fontId="39" fillId="13" borderId="0" xfId="3" applyNumberFormat="1" applyFont="1" applyFill="1" applyAlignment="1" applyProtection="1">
      <alignment horizontal="center" vertical="center"/>
    </xf>
    <xf numFmtId="0" fontId="41" fillId="0" borderId="0" xfId="0" applyFont="1" applyProtection="1"/>
    <xf numFmtId="9" fontId="33" fillId="3" borderId="0" xfId="0" applyNumberFormat="1" applyFont="1" applyFill="1" applyAlignment="1" applyProtection="1">
      <alignment horizontal="left" vertical="center"/>
    </xf>
    <xf numFmtId="0" fontId="38" fillId="9" borderId="0" xfId="0" applyFont="1" applyFill="1" applyAlignment="1" applyProtection="1">
      <alignment vertical="center"/>
    </xf>
    <xf numFmtId="0" fontId="35" fillId="0" borderId="0" xfId="0" applyFont="1" applyAlignment="1" applyProtection="1">
      <alignment vertical="center"/>
    </xf>
    <xf numFmtId="0" fontId="33" fillId="4" borderId="0" xfId="0" applyFont="1" applyFill="1" applyAlignment="1" applyProtection="1">
      <alignment vertical="center"/>
    </xf>
    <xf numFmtId="0" fontId="33" fillId="4" borderId="0" xfId="0" applyFont="1" applyFill="1" applyAlignment="1" applyProtection="1">
      <alignment horizontal="center" vertical="center"/>
    </xf>
    <xf numFmtId="0" fontId="33" fillId="9" borderId="0" xfId="0" applyFont="1" applyFill="1" applyAlignment="1" applyProtection="1">
      <alignment vertical="center"/>
    </xf>
    <xf numFmtId="0" fontId="34" fillId="0" borderId="0" xfId="0" applyFont="1" applyAlignment="1" applyProtection="1">
      <alignment vertical="center"/>
    </xf>
    <xf numFmtId="0" fontId="35" fillId="0" borderId="5" xfId="0" applyFont="1" applyBorder="1" applyAlignment="1" applyProtection="1">
      <alignment vertical="center"/>
    </xf>
    <xf numFmtId="0" fontId="34" fillId="0" borderId="5" xfId="0" applyFont="1" applyBorder="1" applyAlignment="1" applyProtection="1">
      <alignment horizontal="center" vertical="center"/>
    </xf>
    <xf numFmtId="0" fontId="34" fillId="0" borderId="0" xfId="0" applyFont="1" applyAlignment="1" applyProtection="1">
      <alignment horizontal="center" vertical="center"/>
    </xf>
    <xf numFmtId="1" fontId="34" fillId="0" borderId="5" xfId="0" applyNumberFormat="1" applyFont="1" applyBorder="1" applyAlignment="1" applyProtection="1">
      <alignment horizontal="center" vertical="center"/>
    </xf>
    <xf numFmtId="1" fontId="34" fillId="0" borderId="0" xfId="0" applyNumberFormat="1" applyFont="1" applyAlignment="1" applyProtection="1">
      <alignment horizontal="center" vertical="center"/>
    </xf>
    <xf numFmtId="164" fontId="34" fillId="0" borderId="5" xfId="0" applyNumberFormat="1" applyFont="1" applyBorder="1" applyAlignment="1" applyProtection="1">
      <alignment horizontal="center" vertical="center"/>
    </xf>
    <xf numFmtId="164" fontId="34" fillId="0" borderId="0" xfId="0" applyNumberFormat="1" applyFont="1" applyAlignment="1" applyProtection="1">
      <alignment horizontal="center" vertical="center"/>
    </xf>
    <xf numFmtId="0" fontId="3" fillId="0" borderId="0" xfId="1" applyFont="1" applyFill="1" applyAlignment="1">
      <alignment vertical="center" wrapText="1"/>
    </xf>
    <xf numFmtId="9" fontId="9" fillId="0" borderId="2" xfId="3" applyNumberFormat="1" applyFont="1" applyBorder="1" applyAlignment="1" applyProtection="1">
      <alignment horizontal="center" vertical="center"/>
    </xf>
    <xf numFmtId="0" fontId="3" fillId="0" borderId="9" xfId="0" applyFont="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1" xfId="0" applyFont="1" applyFill="1" applyBorder="1" applyAlignment="1">
      <alignment horizontal="center" vertical="center"/>
    </xf>
    <xf numFmtId="9"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vertical="center"/>
    </xf>
    <xf numFmtId="0" fontId="8" fillId="0" borderId="4" xfId="0" applyFont="1" applyBorder="1" applyProtection="1"/>
    <xf numFmtId="0" fontId="3" fillId="0" borderId="0" xfId="0" applyFont="1" applyBorder="1" applyProtection="1"/>
    <xf numFmtId="0" fontId="8" fillId="0" borderId="5" xfId="0" applyFont="1" applyBorder="1" applyProtection="1"/>
    <xf numFmtId="0" fontId="44" fillId="6" borderId="37" xfId="0" applyFont="1" applyFill="1" applyBorder="1" applyAlignment="1" applyProtection="1">
      <alignment horizontal="center" vertical="center"/>
    </xf>
    <xf numFmtId="0" fontId="43" fillId="0" borderId="0" xfId="0" applyFont="1" applyAlignment="1" applyProtection="1">
      <alignment horizontal="center" vertical="center"/>
    </xf>
    <xf numFmtId="0" fontId="0" fillId="0" borderId="4" xfId="0" applyBorder="1" applyAlignment="1" applyProtection="1">
      <alignment horizontal="center" vertical="center"/>
    </xf>
    <xf numFmtId="0" fontId="0" fillId="0" borderId="0" xfId="0" applyAlignment="1" applyProtection="1">
      <alignment vertical="center"/>
    </xf>
    <xf numFmtId="0" fontId="0" fillId="0" borderId="5" xfId="0" applyBorder="1" applyAlignment="1" applyProtection="1">
      <alignment horizontal="center" vertical="center"/>
    </xf>
    <xf numFmtId="0" fontId="0" fillId="0" borderId="5" xfId="0" applyBorder="1" applyAlignment="1" applyProtection="1">
      <alignment vertical="center"/>
    </xf>
    <xf numFmtId="0" fontId="44" fillId="16" borderId="37" xfId="0" applyFont="1" applyFill="1" applyBorder="1" applyAlignment="1" applyProtection="1">
      <alignment horizontal="center" vertical="center"/>
    </xf>
    <xf numFmtId="0" fontId="44" fillId="15" borderId="37" xfId="0" applyFont="1" applyFill="1" applyBorder="1" applyAlignment="1" applyProtection="1">
      <alignment horizontal="center" vertical="center"/>
    </xf>
    <xf numFmtId="0" fontId="0" fillId="0" borderId="39" xfId="0" applyBorder="1" applyAlignment="1" applyProtection="1">
      <alignment vertical="center"/>
    </xf>
    <xf numFmtId="0" fontId="8" fillId="11" borderId="4" xfId="0" applyFont="1" applyFill="1" applyBorder="1" applyProtection="1"/>
    <xf numFmtId="0" fontId="8" fillId="11" borderId="5" xfId="0" applyFont="1" applyFill="1" applyBorder="1" applyProtection="1"/>
    <xf numFmtId="0" fontId="8" fillId="11" borderId="4" xfId="0" applyFont="1" applyFill="1" applyBorder="1" applyAlignment="1" applyProtection="1">
      <alignment vertical="center"/>
    </xf>
    <xf numFmtId="0" fontId="8" fillId="11" borderId="5" xfId="0" applyFont="1" applyFill="1" applyBorder="1" applyAlignment="1" applyProtection="1">
      <alignment vertical="center"/>
    </xf>
    <xf numFmtId="0" fontId="20" fillId="0" borderId="0" xfId="0" applyFont="1" applyAlignment="1" applyProtection="1">
      <alignment horizontal="left" vertical="center" wrapText="1"/>
    </xf>
    <xf numFmtId="9" fontId="10" fillId="9" borderId="0" xfId="0" applyNumberFormat="1" applyFont="1" applyFill="1" applyAlignment="1" applyProtection="1">
      <alignment horizontal="center" vertical="center"/>
    </xf>
    <xf numFmtId="0" fontId="13" fillId="9" borderId="0" xfId="0" applyFont="1" applyFill="1" applyAlignment="1" applyProtection="1">
      <alignment horizontal="center" vertical="center"/>
    </xf>
    <xf numFmtId="0" fontId="13" fillId="0" borderId="0" xfId="0" applyFont="1" applyAlignment="1" applyProtection="1">
      <alignment horizontal="center" vertical="center"/>
    </xf>
    <xf numFmtId="0" fontId="13" fillId="5" borderId="40" xfId="0" applyFont="1" applyFill="1" applyBorder="1" applyAlignment="1" applyProtection="1">
      <alignment horizontal="center" vertical="center"/>
    </xf>
    <xf numFmtId="0" fontId="13" fillId="5" borderId="41" xfId="0" applyFont="1" applyFill="1" applyBorder="1" applyAlignment="1" applyProtection="1">
      <alignment horizontal="center" vertical="center"/>
    </xf>
    <xf numFmtId="0" fontId="47" fillId="5" borderId="41" xfId="0" applyFont="1" applyFill="1" applyBorder="1" applyAlignment="1" applyProtection="1">
      <alignment horizontal="center" vertical="center"/>
    </xf>
    <xf numFmtId="9" fontId="47" fillId="5" borderId="42" xfId="0" applyNumberFormat="1" applyFont="1" applyFill="1" applyBorder="1" applyAlignment="1" applyProtection="1">
      <alignment horizontal="center" vertical="center"/>
    </xf>
    <xf numFmtId="0" fontId="8" fillId="17" borderId="4" xfId="0" applyFont="1" applyFill="1" applyBorder="1"/>
    <xf numFmtId="0" fontId="8" fillId="17" borderId="5" xfId="0" applyFont="1" applyFill="1" applyBorder="1"/>
    <xf numFmtId="0" fontId="48" fillId="0" borderId="0" xfId="0" applyFont="1" applyAlignment="1" applyProtection="1">
      <alignment vertical="center"/>
    </xf>
    <xf numFmtId="14" fontId="3" fillId="5" borderId="34" xfId="0" applyNumberFormat="1" applyFont="1" applyFill="1" applyBorder="1" applyAlignment="1" applyProtection="1">
      <alignment horizontal="center" vertical="center"/>
      <protection locked="0"/>
    </xf>
    <xf numFmtId="14" fontId="3" fillId="5" borderId="35" xfId="0" applyNumberFormat="1" applyFont="1" applyFill="1" applyBorder="1" applyAlignment="1" applyProtection="1">
      <alignment horizontal="center" vertical="center"/>
      <protection locked="0"/>
    </xf>
    <xf numFmtId="0" fontId="10" fillId="0" borderId="0" xfId="3" applyFont="1" applyAlignment="1" applyProtection="1">
      <alignment horizontal="center" vertical="center"/>
    </xf>
    <xf numFmtId="0" fontId="11" fillId="0" borderId="0" xfId="3" applyFont="1" applyAlignment="1" applyProtection="1">
      <alignment horizontal="center" vertical="center"/>
    </xf>
    <xf numFmtId="0" fontId="12" fillId="2" borderId="1" xfId="3" applyFont="1" applyFill="1" applyBorder="1" applyAlignment="1" applyProtection="1">
      <alignment horizontal="center" vertical="center"/>
    </xf>
    <xf numFmtId="0" fontId="12" fillId="3" borderId="1" xfId="3" applyFont="1" applyFill="1" applyBorder="1" applyAlignment="1" applyProtection="1">
      <alignment horizontal="center" vertical="center"/>
    </xf>
    <xf numFmtId="0" fontId="32" fillId="0" borderId="0" xfId="3" applyFont="1" applyAlignment="1" applyProtection="1">
      <alignment horizontal="center" vertical="center"/>
    </xf>
    <xf numFmtId="0" fontId="20" fillId="0" borderId="0" xfId="0" applyFont="1" applyAlignment="1" applyProtection="1">
      <alignment horizontal="left" vertical="center" wrapText="1"/>
    </xf>
    <xf numFmtId="0" fontId="10" fillId="0" borderId="7" xfId="3" applyFont="1" applyBorder="1" applyAlignment="1" applyProtection="1">
      <alignment horizontal="center" vertical="center"/>
    </xf>
    <xf numFmtId="0" fontId="33" fillId="3" borderId="0" xfId="0" applyFont="1" applyFill="1" applyAlignment="1" applyProtection="1">
      <alignment horizontal="right" vertical="center"/>
    </xf>
    <xf numFmtId="0" fontId="12" fillId="14" borderId="0" xfId="0" applyFont="1" applyFill="1" applyAlignment="1" applyProtection="1">
      <alignment horizontal="center" vertical="center"/>
    </xf>
    <xf numFmtId="0" fontId="20" fillId="0" borderId="36" xfId="0" applyFont="1" applyBorder="1" applyAlignment="1" applyProtection="1">
      <alignment horizontal="left" vertical="center" wrapText="1"/>
    </xf>
    <xf numFmtId="0" fontId="12" fillId="14" borderId="0" xfId="0" applyFont="1" applyFill="1" applyAlignment="1" applyProtection="1">
      <alignment horizontal="left" vertical="center"/>
    </xf>
    <xf numFmtId="0" fontId="43" fillId="0" borderId="4" xfId="0" applyFont="1" applyBorder="1" applyAlignment="1" applyProtection="1">
      <alignment horizontal="left" vertical="center"/>
      <protection locked="0"/>
    </xf>
    <xf numFmtId="0" fontId="10" fillId="0" borderId="7" xfId="3" applyFont="1" applyBorder="1" applyAlignment="1" applyProtection="1">
      <alignment horizontal="center" vertical="center" wrapText="1"/>
    </xf>
    <xf numFmtId="0" fontId="44" fillId="6" borderId="38" xfId="0" applyFont="1" applyFill="1" applyBorder="1" applyAlignment="1" applyProtection="1">
      <alignment horizontal="center" vertical="center"/>
    </xf>
    <xf numFmtId="0" fontId="44" fillId="6" borderId="0" xfId="0" applyFont="1" applyFill="1" applyBorder="1" applyAlignment="1" applyProtection="1">
      <alignment horizontal="center" vertical="center"/>
    </xf>
    <xf numFmtId="0" fontId="44" fillId="16" borderId="38" xfId="0" applyFont="1" applyFill="1" applyBorder="1" applyAlignment="1" applyProtection="1">
      <alignment horizontal="center" vertical="center"/>
    </xf>
    <xf numFmtId="0" fontId="44" fillId="16" borderId="0" xfId="0" applyFont="1" applyFill="1" applyBorder="1" applyAlignment="1" applyProtection="1">
      <alignment horizontal="center" vertical="center"/>
    </xf>
    <xf numFmtId="0" fontId="44" fillId="15" borderId="38" xfId="0" applyFont="1" applyFill="1" applyBorder="1" applyAlignment="1" applyProtection="1">
      <alignment horizontal="center" vertical="center"/>
    </xf>
    <xf numFmtId="0" fontId="44" fillId="15" borderId="0" xfId="0" applyFont="1" applyFill="1" applyBorder="1" applyAlignment="1" applyProtection="1">
      <alignment horizontal="center" vertical="center"/>
    </xf>
    <xf numFmtId="0" fontId="26" fillId="0" borderId="21" xfId="0" applyFont="1" applyBorder="1" applyAlignment="1">
      <alignment horizontal="center" vertical="center"/>
    </xf>
    <xf numFmtId="0" fontId="8" fillId="0" borderId="25" xfId="0" applyFont="1" applyBorder="1" applyAlignment="1">
      <alignment horizontal="center" vertical="center"/>
    </xf>
    <xf numFmtId="0" fontId="8" fillId="0" borderId="31" xfId="0" applyFont="1" applyBorder="1" applyAlignment="1">
      <alignment horizontal="center" vertical="center"/>
    </xf>
  </cellXfs>
  <cellStyles count="9">
    <cellStyle name="Hyperlink" xfId="2" builtinId="8"/>
    <cellStyle name="Hyperlink seguido" xfId="4" builtinId="9" hidden="1"/>
    <cellStyle name="Hyperlink seguido" xfId="5" builtinId="9" hidden="1"/>
    <cellStyle name="Hyperlink seguido" xfId="6" builtinId="9" hidden="1"/>
    <cellStyle name="Hyperlink seguido" xfId="7" builtinId="9" hidden="1"/>
    <cellStyle name="Hyperlink seguido" xfId="8" builtinId="9" hidden="1"/>
    <cellStyle name="Normal" xfId="0" builtinId="0"/>
    <cellStyle name="Normal 2" xfId="1"/>
    <cellStyle name="Normal 3" xfId="3"/>
  </cellStyles>
  <dxfs count="5">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s>
  <tableStyles count="0" defaultTableStyle="TableStyleMedium9" defaultPivotStyle="PivotStyleMedium4"/>
  <colors>
    <mruColors>
      <color rgb="FF5F03E7"/>
      <color rgb="FFFFFFCC"/>
      <color rgb="FFFFCC99"/>
      <color rgb="FFCCEC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pt-BR"/>
  <c:style val="26"/>
  <c:chart>
    <c:title>
      <c:tx>
        <c:rich>
          <a:bodyPr/>
          <a:lstStyle/>
          <a:p>
            <a:pPr>
              <a:defRPr lang="en-US"/>
            </a:pPr>
            <a:r>
              <a:rPr lang="en-US"/>
              <a:t>Genialidade</a:t>
            </a:r>
          </a:p>
        </c:rich>
      </c:tx>
      <c:layout>
        <c:manualLayout>
          <c:xMode val="edge"/>
          <c:yMode val="edge"/>
          <c:x val="4.6060738078530623E-2"/>
          <c:y val="9.2592592592593264E-3"/>
        </c:manualLayout>
      </c:layout>
    </c:title>
    <c:plotArea>
      <c:layout>
        <c:manualLayout>
          <c:layoutTarget val="inner"/>
          <c:xMode val="edge"/>
          <c:yMode val="edge"/>
          <c:x val="0.20833333333333362"/>
          <c:y val="0"/>
          <c:w val="0.62104199475065602"/>
          <c:h val="1"/>
        </c:manualLayout>
      </c:layout>
      <c:doughnutChart>
        <c:varyColors val="1"/>
        <c:ser>
          <c:idx val="0"/>
          <c:order val="0"/>
          <c:spPr>
            <a:effectLst>
              <a:outerShdw blurRad="40000" dist="23000" dir="19800000" rotWithShape="0">
                <a:srgbClr val="000000">
                  <a:alpha val="35000"/>
                </a:srgbClr>
              </a:outerShdw>
            </a:effectLst>
          </c:spPr>
          <c:explosion val="25"/>
          <c:dPt>
            <c:idx val="0"/>
            <c:spPr>
              <a:solidFill>
                <a:schemeClr val="accent3">
                  <a:lumMod val="50000"/>
                </a:schemeClr>
              </a:solidFill>
              <a:effectLst>
                <a:outerShdw blurRad="40000" dist="23000" dir="19800000" rotWithShape="0">
                  <a:srgbClr val="000000">
                    <a:alpha val="35000"/>
                  </a:srgbClr>
                </a:outerShdw>
              </a:effectLst>
            </c:spPr>
          </c:dPt>
          <c:dPt>
            <c:idx val="1"/>
            <c:spPr>
              <a:solidFill>
                <a:srgbClr val="FF0000"/>
              </a:solidFill>
              <a:effectLst>
                <a:outerShdw blurRad="40000" dist="23000" dir="19800000" rotWithShape="0">
                  <a:srgbClr val="000000">
                    <a:alpha val="35000"/>
                  </a:srgbClr>
                </a:outerShdw>
              </a:effectLst>
            </c:spPr>
          </c:dPt>
          <c:dLbls>
            <c:dLbl>
              <c:idx val="0"/>
              <c:layout>
                <c:manualLayout>
                  <c:x val="-0.22607186175671887"/>
                  <c:y val="7.3407733890674509E-2"/>
                </c:manualLayout>
              </c:layout>
              <c:showPercent val="1"/>
            </c:dLbl>
            <c:dLbl>
              <c:idx val="1"/>
              <c:layout>
                <c:manualLayout>
                  <c:x val="0.18189690026402691"/>
                  <c:y val="-9.0680141864950714E-2"/>
                </c:manualLayout>
              </c:layout>
              <c:showPercent val="1"/>
            </c:dLbl>
            <c:txPr>
              <a:bodyPr/>
              <a:lstStyle/>
              <a:p>
                <a:pPr>
                  <a:defRPr lang="en-US" sz="2000"/>
                </a:pPr>
                <a:endParaRPr lang="pt-BR"/>
              </a:p>
            </c:txPr>
            <c:showPercent val="1"/>
            <c:showLeaderLines val="1"/>
          </c:dLbls>
          <c:val>
            <c:numRef>
              <c:f>(Genialidade!$C$40,Genialidade!$E$40)</c:f>
              <c:numCache>
                <c:formatCode>0.0%</c:formatCode>
                <c:ptCount val="2"/>
                <c:pt idx="0" formatCode="0%">
                  <c:v>0</c:v>
                </c:pt>
                <c:pt idx="1">
                  <c:v>1</c:v>
                </c:pt>
              </c:numCache>
            </c:numRef>
          </c:val>
        </c:ser>
        <c:dLbls>
          <c:showPercent val="1"/>
        </c:dLbls>
        <c:firstSliceAng val="161"/>
        <c:holeSize val="50"/>
      </c:doughnutChart>
    </c:plotArea>
    <c:plotVisOnly val="1"/>
    <c:dispBlanksAs val="zero"/>
  </c:chart>
  <c:spPr>
    <a:ln>
      <a:noFill/>
    </a:ln>
    <a:effectLst/>
  </c:spPr>
  <c:printSettings>
    <c:headerFooter/>
    <c:pageMargins b="1" l="0.75000000000000211" r="0.750000000000002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style val="20"/>
  <c:chart>
    <c:title>
      <c:tx>
        <c:rich>
          <a:bodyPr/>
          <a:lstStyle/>
          <a:p>
            <a:pPr>
              <a:defRPr/>
            </a:pPr>
            <a:r>
              <a:rPr lang="en-US"/>
              <a:t>TRAÇO-FARDO</a:t>
            </a:r>
          </a:p>
        </c:rich>
      </c:tx>
      <c:layout>
        <c:manualLayout>
          <c:xMode val="edge"/>
          <c:yMode val="edge"/>
          <c:x val="0.38802777777778019"/>
          <c:y val="9.2592592592593281E-3"/>
        </c:manualLayout>
      </c:layout>
      <c:overlay val="1"/>
    </c:title>
    <c:plotArea>
      <c:layout>
        <c:manualLayout>
          <c:layoutTarget val="inner"/>
          <c:xMode val="edge"/>
          <c:yMode val="edge"/>
          <c:x val="0.28308552055993008"/>
          <c:y val="0.20334689281664622"/>
          <c:w val="0.66881736657918234"/>
          <c:h val="0.75234293598496549"/>
        </c:manualLayout>
      </c:layout>
      <c:barChart>
        <c:barDir val="bar"/>
        <c:grouping val="clustered"/>
        <c:ser>
          <c:idx val="0"/>
          <c:order val="0"/>
          <c:cat>
            <c:strRef>
              <c:f>'Traço-Fardo'!$G$2:$G$14</c:f>
              <c:strCache>
                <c:ptCount val="13"/>
                <c:pt idx="0">
                  <c:v>Soma</c:v>
                </c:pt>
                <c:pt idx="1">
                  <c:v>Bioenergética</c:v>
                </c:pt>
                <c:pt idx="2">
                  <c:v>Antiemocionalidade</c:v>
                </c:pt>
                <c:pt idx="3">
                  <c:v>Racionalidade</c:v>
                </c:pt>
                <c:pt idx="4">
                  <c:v>Liderança</c:v>
                </c:pt>
                <c:pt idx="5">
                  <c:v>Comunicabilidade</c:v>
                </c:pt>
                <c:pt idx="6">
                  <c:v>Priorização</c:v>
                </c:pt>
                <c:pt idx="7">
                  <c:v>Coerência</c:v>
                </c:pt>
                <c:pt idx="11">
                  <c:v>Consciencialidade</c:v>
                </c:pt>
                <c:pt idx="12">
                  <c:v>Universalidade</c:v>
                </c:pt>
              </c:strCache>
            </c:strRef>
          </c:cat>
          <c:val>
            <c:numRef>
              <c:f>'Traço-Fardo'!$H$2:$H$14</c:f>
              <c:numCache>
                <c:formatCode>General</c:formatCode>
                <c:ptCount val="13"/>
              </c:numCache>
            </c:numRef>
          </c:val>
        </c:ser>
        <c:ser>
          <c:idx val="1"/>
          <c:order val="1"/>
          <c:dLbls>
            <c:showVal val="1"/>
          </c:dLbls>
          <c:cat>
            <c:strRef>
              <c:f>'Traço-Fardo'!$G$2:$G$14</c:f>
              <c:strCache>
                <c:ptCount val="13"/>
                <c:pt idx="0">
                  <c:v>Soma</c:v>
                </c:pt>
                <c:pt idx="1">
                  <c:v>Bioenergética</c:v>
                </c:pt>
                <c:pt idx="2">
                  <c:v>Antiemocionalidade</c:v>
                </c:pt>
                <c:pt idx="3">
                  <c:v>Racionalidade</c:v>
                </c:pt>
                <c:pt idx="4">
                  <c:v>Liderança</c:v>
                </c:pt>
                <c:pt idx="5">
                  <c:v>Comunicabilidade</c:v>
                </c:pt>
                <c:pt idx="6">
                  <c:v>Priorização</c:v>
                </c:pt>
                <c:pt idx="7">
                  <c:v>Coerência</c:v>
                </c:pt>
                <c:pt idx="11">
                  <c:v>Consciencialidade</c:v>
                </c:pt>
                <c:pt idx="12">
                  <c:v>Universalidade</c:v>
                </c:pt>
              </c:strCache>
            </c:strRef>
          </c:cat>
          <c:val>
            <c:numRef>
              <c:f>'Traço-Fardo'!$I$2:$I$14</c:f>
              <c:numCache>
                <c:formatCode>General</c:formatCode>
                <c:ptCount val="13"/>
                <c:pt idx="0">
                  <c:v>0</c:v>
                </c:pt>
                <c:pt idx="1">
                  <c:v>0</c:v>
                </c:pt>
                <c:pt idx="2">
                  <c:v>0</c:v>
                </c:pt>
                <c:pt idx="3">
                  <c:v>0</c:v>
                </c:pt>
                <c:pt idx="4">
                  <c:v>0</c:v>
                </c:pt>
                <c:pt idx="5">
                  <c:v>0</c:v>
                </c:pt>
                <c:pt idx="6">
                  <c:v>0</c:v>
                </c:pt>
                <c:pt idx="7">
                  <c:v>0</c:v>
                </c:pt>
                <c:pt idx="11">
                  <c:v>0</c:v>
                </c:pt>
                <c:pt idx="12">
                  <c:v>0</c:v>
                </c:pt>
              </c:numCache>
            </c:numRef>
          </c:val>
        </c:ser>
        <c:axId val="112162688"/>
        <c:axId val="112164224"/>
      </c:barChart>
      <c:catAx>
        <c:axId val="112162688"/>
        <c:scaling>
          <c:orientation val="maxMin"/>
        </c:scaling>
        <c:axPos val="l"/>
        <c:tickLblPos val="nextTo"/>
        <c:crossAx val="112164224"/>
        <c:crosses val="autoZero"/>
        <c:auto val="1"/>
        <c:lblAlgn val="ctr"/>
        <c:lblOffset val="100"/>
      </c:catAx>
      <c:valAx>
        <c:axId val="112164224"/>
        <c:scaling>
          <c:orientation val="minMax"/>
        </c:scaling>
        <c:axPos val="t"/>
        <c:numFmt formatCode="General" sourceLinked="1"/>
        <c:tickLblPos val="nextTo"/>
        <c:crossAx val="112162688"/>
        <c:crosses val="autoZero"/>
        <c:crossBetween val="between"/>
      </c:valAx>
    </c:plotArea>
    <c:plotVisOnly val="1"/>
  </c:chart>
  <c:spPr>
    <a:ln>
      <a:noFill/>
    </a:ln>
  </c:spPr>
  <c:printSettings>
    <c:headerFooter/>
    <c:pageMargins b="0.78740157499999996" l="0.511811024" r="0.511811024" t="0.78740157499999996" header="0.31496062000000141" footer="0.3149606200000014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style val="21"/>
  <c:chart>
    <c:title>
      <c:tx>
        <c:rich>
          <a:bodyPr/>
          <a:lstStyle/>
          <a:p>
            <a:pPr>
              <a:defRPr/>
            </a:pPr>
            <a:r>
              <a:rPr lang="pt-BR"/>
              <a:t>TRAÇO-FALTANTE</a:t>
            </a:r>
          </a:p>
        </c:rich>
      </c:tx>
      <c:layout/>
      <c:overlay val="1"/>
    </c:title>
    <c:plotArea>
      <c:layout>
        <c:manualLayout>
          <c:layoutTarget val="inner"/>
          <c:xMode val="edge"/>
          <c:yMode val="edge"/>
          <c:x val="0.28308552055993008"/>
          <c:y val="0.22761380981223556"/>
          <c:w val="0.66881736657918234"/>
          <c:h val="0.72725798505955952"/>
        </c:manualLayout>
      </c:layout>
      <c:barChart>
        <c:barDir val="bar"/>
        <c:grouping val="clustered"/>
        <c:ser>
          <c:idx val="0"/>
          <c:order val="0"/>
          <c:cat>
            <c:strRef>
              <c:f>'Traço-Faltante'!$G$2:$G$11</c:f>
              <c:strCache>
                <c:ptCount val="10"/>
                <c:pt idx="0">
                  <c:v>Soma</c:v>
                </c:pt>
                <c:pt idx="1">
                  <c:v>Bioenergética</c:v>
                </c:pt>
                <c:pt idx="2">
                  <c:v>Antiemocionalidade</c:v>
                </c:pt>
                <c:pt idx="3">
                  <c:v>Racionalidade</c:v>
                </c:pt>
                <c:pt idx="4">
                  <c:v>Liderança</c:v>
                </c:pt>
                <c:pt idx="5">
                  <c:v>Comunicabilidade</c:v>
                </c:pt>
                <c:pt idx="6">
                  <c:v>Priorização</c:v>
                </c:pt>
                <c:pt idx="7">
                  <c:v>Coerência</c:v>
                </c:pt>
                <c:pt idx="8">
                  <c:v>Consciencialidade</c:v>
                </c:pt>
                <c:pt idx="9">
                  <c:v>Universalidade</c:v>
                </c:pt>
              </c:strCache>
            </c:strRef>
          </c:cat>
          <c:val>
            <c:numRef>
              <c:f>'Traço-Faltante'!$H$2:$H$11</c:f>
              <c:numCache>
                <c:formatCode>General</c:formatCode>
                <c:ptCount val="10"/>
              </c:numCache>
            </c:numRef>
          </c:val>
        </c:ser>
        <c:ser>
          <c:idx val="1"/>
          <c:order val="1"/>
          <c:spPr>
            <a:solidFill>
              <a:schemeClr val="accent3">
                <a:lumMod val="75000"/>
              </a:schemeClr>
            </a:solidFill>
          </c:spPr>
          <c:dLbls>
            <c:showVal val="1"/>
          </c:dLbls>
          <c:cat>
            <c:strRef>
              <c:f>'Traço-Faltante'!$G$2:$G$11</c:f>
              <c:strCache>
                <c:ptCount val="10"/>
                <c:pt idx="0">
                  <c:v>Soma</c:v>
                </c:pt>
                <c:pt idx="1">
                  <c:v>Bioenergética</c:v>
                </c:pt>
                <c:pt idx="2">
                  <c:v>Antiemocionalidade</c:v>
                </c:pt>
                <c:pt idx="3">
                  <c:v>Racionalidade</c:v>
                </c:pt>
                <c:pt idx="4">
                  <c:v>Liderança</c:v>
                </c:pt>
                <c:pt idx="5">
                  <c:v>Comunicabilidade</c:v>
                </c:pt>
                <c:pt idx="6">
                  <c:v>Priorização</c:v>
                </c:pt>
                <c:pt idx="7">
                  <c:v>Coerência</c:v>
                </c:pt>
                <c:pt idx="8">
                  <c:v>Consciencialidade</c:v>
                </c:pt>
                <c:pt idx="9">
                  <c:v>Universalidade</c:v>
                </c:pt>
              </c:strCache>
            </c:strRef>
          </c:cat>
          <c:val>
            <c:numRef>
              <c:f>'Traço-Faltante'!$I$2:$I$11</c:f>
              <c:numCache>
                <c:formatCode>General</c:formatCode>
                <c:ptCount val="10"/>
                <c:pt idx="0">
                  <c:v>0</c:v>
                </c:pt>
                <c:pt idx="1">
                  <c:v>0</c:v>
                </c:pt>
                <c:pt idx="2">
                  <c:v>0</c:v>
                </c:pt>
                <c:pt idx="3">
                  <c:v>0</c:v>
                </c:pt>
                <c:pt idx="4">
                  <c:v>0</c:v>
                </c:pt>
                <c:pt idx="5">
                  <c:v>0</c:v>
                </c:pt>
                <c:pt idx="6">
                  <c:v>0</c:v>
                </c:pt>
                <c:pt idx="7">
                  <c:v>0</c:v>
                </c:pt>
                <c:pt idx="8">
                  <c:v>0</c:v>
                </c:pt>
                <c:pt idx="9">
                  <c:v>0</c:v>
                </c:pt>
              </c:numCache>
            </c:numRef>
          </c:val>
        </c:ser>
        <c:axId val="112193536"/>
        <c:axId val="112195072"/>
      </c:barChart>
      <c:catAx>
        <c:axId val="112193536"/>
        <c:scaling>
          <c:orientation val="maxMin"/>
        </c:scaling>
        <c:axPos val="l"/>
        <c:tickLblPos val="nextTo"/>
        <c:crossAx val="112195072"/>
        <c:crosses val="autoZero"/>
        <c:auto val="1"/>
        <c:lblAlgn val="ctr"/>
        <c:lblOffset val="100"/>
      </c:catAx>
      <c:valAx>
        <c:axId val="112195072"/>
        <c:scaling>
          <c:orientation val="minMax"/>
        </c:scaling>
        <c:axPos val="t"/>
        <c:numFmt formatCode="General" sourceLinked="1"/>
        <c:tickLblPos val="nextTo"/>
        <c:crossAx val="112193536"/>
        <c:crosses val="autoZero"/>
        <c:crossBetween val="between"/>
      </c:valAx>
    </c:plotArea>
    <c:plotVisOnly val="1"/>
  </c:chart>
  <c:spPr>
    <a:ln>
      <a:noFill/>
    </a:ln>
  </c:spPr>
  <c:printSettings>
    <c:headerFooter/>
    <c:pageMargins b="0.78740157499999996" l="0.511811024" r="0.511811024" t="0.78740157499999996" header="0.31496062000000141" footer="0.3149606200000014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style val="20"/>
  <c:chart>
    <c:title>
      <c:tx>
        <c:rich>
          <a:bodyPr/>
          <a:lstStyle/>
          <a:p>
            <a:pPr>
              <a:defRPr/>
            </a:pPr>
            <a:r>
              <a:rPr lang="en-US"/>
              <a:t>ERROS PESSOAIS</a:t>
            </a:r>
          </a:p>
        </c:rich>
      </c:tx>
      <c:layout/>
      <c:overlay val="1"/>
    </c:title>
    <c:plotArea>
      <c:layout>
        <c:manualLayout>
          <c:layoutTarget val="inner"/>
          <c:xMode val="edge"/>
          <c:yMode val="edge"/>
          <c:x val="0.28030774278215231"/>
          <c:y val="0.21096164592329225"/>
          <c:w val="0.66881736657918189"/>
          <c:h val="0.74514537295741434"/>
        </c:manualLayout>
      </c:layout>
      <c:barChart>
        <c:barDir val="bar"/>
        <c:grouping val="clustered"/>
        <c:ser>
          <c:idx val="0"/>
          <c:order val="0"/>
          <c:cat>
            <c:strRef>
              <c:f>'Erros Pessoais'!$G$2:$G$13</c:f>
              <c:strCache>
                <c:ptCount val="10"/>
                <c:pt idx="0">
                  <c:v>Soma</c:v>
                </c:pt>
                <c:pt idx="1">
                  <c:v>Bioenergética</c:v>
                </c:pt>
                <c:pt idx="2">
                  <c:v>Antiemocionalidade</c:v>
                </c:pt>
                <c:pt idx="3">
                  <c:v>Racionalidade</c:v>
                </c:pt>
                <c:pt idx="4">
                  <c:v>Liderança</c:v>
                </c:pt>
                <c:pt idx="5">
                  <c:v>Comunicabilidade</c:v>
                </c:pt>
                <c:pt idx="6">
                  <c:v>Priorização</c:v>
                </c:pt>
                <c:pt idx="7">
                  <c:v>Coerência</c:v>
                </c:pt>
                <c:pt idx="8">
                  <c:v>Consciencialidade</c:v>
                </c:pt>
                <c:pt idx="9">
                  <c:v>Universalidade</c:v>
                </c:pt>
              </c:strCache>
            </c:strRef>
          </c:cat>
          <c:val>
            <c:numRef>
              <c:f>'Erros Pessoais'!$H$2:$H$13</c:f>
              <c:numCache>
                <c:formatCode>General</c:formatCode>
                <c:ptCount val="12"/>
              </c:numCache>
            </c:numRef>
          </c:val>
        </c:ser>
        <c:ser>
          <c:idx val="1"/>
          <c:order val="1"/>
          <c:spPr>
            <a:solidFill>
              <a:schemeClr val="accent6">
                <a:lumMod val="75000"/>
              </a:schemeClr>
            </a:solidFill>
          </c:spPr>
          <c:dLbls>
            <c:showVal val="1"/>
          </c:dLbls>
          <c:cat>
            <c:strRef>
              <c:f>'Erros Pessoais'!$G$2:$G$13</c:f>
              <c:strCache>
                <c:ptCount val="10"/>
                <c:pt idx="0">
                  <c:v>Soma</c:v>
                </c:pt>
                <c:pt idx="1">
                  <c:v>Bioenergética</c:v>
                </c:pt>
                <c:pt idx="2">
                  <c:v>Antiemocionalidade</c:v>
                </c:pt>
                <c:pt idx="3">
                  <c:v>Racionalidade</c:v>
                </c:pt>
                <c:pt idx="4">
                  <c:v>Liderança</c:v>
                </c:pt>
                <c:pt idx="5">
                  <c:v>Comunicabilidade</c:v>
                </c:pt>
                <c:pt idx="6">
                  <c:v>Priorização</c:v>
                </c:pt>
                <c:pt idx="7">
                  <c:v>Coerência</c:v>
                </c:pt>
                <c:pt idx="8">
                  <c:v>Consciencialidade</c:v>
                </c:pt>
                <c:pt idx="9">
                  <c:v>Universalidade</c:v>
                </c:pt>
              </c:strCache>
            </c:strRef>
          </c:cat>
          <c:val>
            <c:numRef>
              <c:f>'Erros Pessoais'!$I$2:$I$13</c:f>
              <c:numCache>
                <c:formatCode>General</c:formatCode>
                <c:ptCount val="12"/>
                <c:pt idx="0">
                  <c:v>0</c:v>
                </c:pt>
                <c:pt idx="1">
                  <c:v>0</c:v>
                </c:pt>
                <c:pt idx="2">
                  <c:v>0</c:v>
                </c:pt>
                <c:pt idx="3">
                  <c:v>0</c:v>
                </c:pt>
                <c:pt idx="4">
                  <c:v>0</c:v>
                </c:pt>
                <c:pt idx="5">
                  <c:v>0</c:v>
                </c:pt>
                <c:pt idx="6">
                  <c:v>0</c:v>
                </c:pt>
                <c:pt idx="7">
                  <c:v>0</c:v>
                </c:pt>
                <c:pt idx="8">
                  <c:v>0</c:v>
                </c:pt>
                <c:pt idx="9">
                  <c:v>0</c:v>
                </c:pt>
              </c:numCache>
            </c:numRef>
          </c:val>
        </c:ser>
        <c:axId val="112494464"/>
        <c:axId val="112496000"/>
      </c:barChart>
      <c:catAx>
        <c:axId val="112494464"/>
        <c:scaling>
          <c:orientation val="maxMin"/>
        </c:scaling>
        <c:axPos val="l"/>
        <c:tickLblPos val="nextTo"/>
        <c:crossAx val="112496000"/>
        <c:crosses val="autoZero"/>
        <c:auto val="1"/>
        <c:lblAlgn val="ctr"/>
        <c:lblOffset val="100"/>
      </c:catAx>
      <c:valAx>
        <c:axId val="112496000"/>
        <c:scaling>
          <c:orientation val="minMax"/>
        </c:scaling>
        <c:axPos val="t"/>
        <c:numFmt formatCode="General" sourceLinked="1"/>
        <c:tickLblPos val="nextTo"/>
        <c:crossAx val="112494464"/>
        <c:crosses val="autoZero"/>
        <c:crossBetween val="between"/>
      </c:valAx>
    </c:plotArea>
    <c:plotVisOnly val="1"/>
  </c:chart>
  <c:spPr>
    <a:ln>
      <a:noFill/>
    </a:ln>
  </c:spPr>
  <c:printSettings>
    <c:headerFooter/>
    <c:pageMargins b="0.78740157499999996" l="0.511811024" r="0.511811024" t="0.78740157499999996" header="0.31496062000000125" footer="0.3149606200000012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style val="27"/>
  <c:chart>
    <c:title>
      <c:tx>
        <c:rich>
          <a:bodyPr/>
          <a:lstStyle/>
          <a:p>
            <a:pPr>
              <a:defRPr/>
            </a:pPr>
            <a:r>
              <a:rPr lang="en-US"/>
              <a:t>HOLOMATUROLOGIA</a:t>
            </a:r>
          </a:p>
        </c:rich>
      </c:tx>
      <c:layout/>
      <c:overlay val="1"/>
    </c:title>
    <c:plotArea>
      <c:layout>
        <c:manualLayout>
          <c:layoutTarget val="inner"/>
          <c:xMode val="edge"/>
          <c:yMode val="edge"/>
          <c:x val="0.22089107611548556"/>
          <c:y val="0.14714204867006267"/>
          <c:w val="0.72454636920384952"/>
          <c:h val="0.77933024076574453"/>
        </c:manualLayout>
      </c:layout>
      <c:barChart>
        <c:barDir val="bar"/>
        <c:grouping val="clustered"/>
        <c:ser>
          <c:idx val="0"/>
          <c:order val="0"/>
          <c:spPr>
            <a:solidFill>
              <a:schemeClr val="bg2">
                <a:lumMod val="50000"/>
              </a:schemeClr>
            </a:solidFill>
          </c:spPr>
          <c:dLbls>
            <c:showVal val="1"/>
          </c:dLbls>
          <c:cat>
            <c:strRef>
              <c:f>Holomaturologia!$K$5:$K$34</c:f>
              <c:strCache>
                <c:ptCount val="30"/>
                <c:pt idx="0">
                  <c:v>Abúlico</c:v>
                </c:pt>
                <c:pt idx="1">
                  <c:v>Adesista</c:v>
                </c:pt>
                <c:pt idx="2">
                  <c:v>Alienado</c:v>
                </c:pt>
                <c:pt idx="3">
                  <c:v>Amorfo</c:v>
                </c:pt>
                <c:pt idx="4">
                  <c:v>Arrivista</c:v>
                </c:pt>
                <c:pt idx="5">
                  <c:v>Autocida</c:v>
                </c:pt>
                <c:pt idx="6">
                  <c:v>Bandeador</c:v>
                </c:pt>
                <c:pt idx="7">
                  <c:v>Camaleão</c:v>
                </c:pt>
                <c:pt idx="8">
                  <c:v>Culpado</c:v>
                </c:pt>
                <c:pt idx="9">
                  <c:v>Cúmplice</c:v>
                </c:pt>
                <c:pt idx="10">
                  <c:v>Elástica</c:v>
                </c:pt>
                <c:pt idx="11">
                  <c:v>Encoleirado</c:v>
                </c:pt>
                <c:pt idx="12">
                  <c:v>Enfermo</c:v>
                </c:pt>
                <c:pt idx="13">
                  <c:v>Eufemista</c:v>
                </c:pt>
                <c:pt idx="14">
                  <c:v>Hip/ocrita</c:v>
                </c:pt>
                <c:pt idx="15">
                  <c:v>Indifrente</c:v>
                </c:pt>
                <c:pt idx="16">
                  <c:v>Interesseiro</c:v>
                </c:pt>
                <c:pt idx="17">
                  <c:v>Malabarista</c:v>
                </c:pt>
                <c:pt idx="18">
                  <c:v>Maquilador</c:v>
                </c:pt>
                <c:pt idx="19">
                  <c:v>Murista</c:v>
                </c:pt>
                <c:pt idx="20">
                  <c:v>Oportunista</c:v>
                </c:pt>
                <c:pt idx="21">
                  <c:v>Paradão</c:v>
                </c:pt>
                <c:pt idx="22">
                  <c:v>Pisa-mansinho</c:v>
                </c:pt>
                <c:pt idx="23">
                  <c:v>Politiqueiro</c:v>
                </c:pt>
                <c:pt idx="24">
                  <c:v>Socioso</c:v>
                </c:pt>
                <c:pt idx="25">
                  <c:v>Sofista</c:v>
                </c:pt>
                <c:pt idx="26">
                  <c:v>Submisso</c:v>
                </c:pt>
                <c:pt idx="27">
                  <c:v>Tergiversador</c:v>
                </c:pt>
                <c:pt idx="28">
                  <c:v>Ventoinha</c:v>
                </c:pt>
                <c:pt idx="29">
                  <c:v>Vira-casaca</c:v>
                </c:pt>
              </c:strCache>
            </c:strRef>
          </c:cat>
          <c:val>
            <c:numRef>
              <c:f>Holomaturologia!$L$5:$L$34</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er>
        <c:axId val="112524672"/>
        <c:axId val="112538752"/>
      </c:barChart>
      <c:catAx>
        <c:axId val="112524672"/>
        <c:scaling>
          <c:orientation val="maxMin"/>
        </c:scaling>
        <c:axPos val="l"/>
        <c:tickLblPos val="nextTo"/>
        <c:crossAx val="112538752"/>
        <c:crosses val="autoZero"/>
        <c:auto val="1"/>
        <c:lblAlgn val="ctr"/>
        <c:lblOffset val="100"/>
      </c:catAx>
      <c:valAx>
        <c:axId val="112538752"/>
        <c:scaling>
          <c:orientation val="minMax"/>
        </c:scaling>
        <c:axPos val="t"/>
        <c:numFmt formatCode="0%" sourceLinked="1"/>
        <c:tickLblPos val="nextTo"/>
        <c:crossAx val="112524672"/>
        <c:crosses val="autoZero"/>
        <c:crossBetween val="between"/>
      </c:valAx>
    </c:plotArea>
    <c:plotVisOnly val="1"/>
  </c:chart>
  <c:spPr>
    <a:ln>
      <a:noFill/>
    </a:ln>
  </c:spPr>
  <c:printSettings>
    <c:headerFooter/>
    <c:pageMargins b="0.78740157499999996" l="0.511811024" r="0.511811024" t="0.78740157499999996" header="0.31496062000000125" footer="0.3149606200000012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style val="21"/>
  <c:chart>
    <c:title>
      <c:tx>
        <c:rich>
          <a:bodyPr/>
          <a:lstStyle/>
          <a:p>
            <a:pPr>
              <a:defRPr/>
            </a:pPr>
            <a:r>
              <a:rPr lang="en-US"/>
              <a:t>Quadro Síntese CPC</a:t>
            </a:r>
          </a:p>
        </c:rich>
      </c:tx>
      <c:layout/>
      <c:overlay val="1"/>
    </c:title>
    <c:plotArea>
      <c:layout>
        <c:manualLayout>
          <c:layoutTarget val="inner"/>
          <c:xMode val="edge"/>
          <c:yMode val="edge"/>
          <c:x val="0.28308552055993008"/>
          <c:y val="0.20028670344370819"/>
          <c:w val="0.67931736657918018"/>
          <c:h val="0.76070621524928628"/>
        </c:manualLayout>
      </c:layout>
      <c:barChart>
        <c:barDir val="bar"/>
        <c:grouping val="clustered"/>
        <c:ser>
          <c:idx val="0"/>
          <c:order val="0"/>
          <c:cat>
            <c:strRef>
              <c:f>'Quadro Síntese CPC'!$F$2:$F$11</c:f>
              <c:strCache>
                <c:ptCount val="10"/>
                <c:pt idx="0">
                  <c:v>Soma</c:v>
                </c:pt>
                <c:pt idx="1">
                  <c:v>Bioenergética</c:v>
                </c:pt>
                <c:pt idx="2">
                  <c:v>Antiemocionalidade</c:v>
                </c:pt>
                <c:pt idx="3">
                  <c:v>Racionalidade</c:v>
                </c:pt>
                <c:pt idx="4">
                  <c:v>Liderança</c:v>
                </c:pt>
                <c:pt idx="5">
                  <c:v>Comunicabilidade</c:v>
                </c:pt>
                <c:pt idx="6">
                  <c:v>Priorização</c:v>
                </c:pt>
                <c:pt idx="7">
                  <c:v>Coerência</c:v>
                </c:pt>
                <c:pt idx="8">
                  <c:v>Consciencialidade</c:v>
                </c:pt>
                <c:pt idx="9">
                  <c:v>Universalidade</c:v>
                </c:pt>
              </c:strCache>
            </c:strRef>
          </c:cat>
          <c:val>
            <c:numRef>
              <c:f>'Quadro Síntese CPC'!$G$2:$G$11</c:f>
              <c:numCache>
                <c:formatCode>General</c:formatCode>
                <c:ptCount val="10"/>
              </c:numCache>
            </c:numRef>
          </c:val>
        </c:ser>
        <c:ser>
          <c:idx val="1"/>
          <c:order val="1"/>
          <c:spPr>
            <a:solidFill>
              <a:schemeClr val="accent2">
                <a:lumMod val="75000"/>
              </a:schemeClr>
            </a:solidFill>
          </c:spPr>
          <c:dLbls>
            <c:showVal val="1"/>
          </c:dLbls>
          <c:cat>
            <c:strRef>
              <c:f>'Quadro Síntese CPC'!$F$2:$F$11</c:f>
              <c:strCache>
                <c:ptCount val="10"/>
                <c:pt idx="0">
                  <c:v>Soma</c:v>
                </c:pt>
                <c:pt idx="1">
                  <c:v>Bioenergética</c:v>
                </c:pt>
                <c:pt idx="2">
                  <c:v>Antiemocionalidade</c:v>
                </c:pt>
                <c:pt idx="3">
                  <c:v>Racionalidade</c:v>
                </c:pt>
                <c:pt idx="4">
                  <c:v>Liderança</c:v>
                </c:pt>
                <c:pt idx="5">
                  <c:v>Comunicabilidade</c:v>
                </c:pt>
                <c:pt idx="6">
                  <c:v>Priorização</c:v>
                </c:pt>
                <c:pt idx="7">
                  <c:v>Coerência</c:v>
                </c:pt>
                <c:pt idx="8">
                  <c:v>Consciencialidade</c:v>
                </c:pt>
                <c:pt idx="9">
                  <c:v>Universalidade</c:v>
                </c:pt>
              </c:strCache>
            </c:strRef>
          </c:cat>
          <c:val>
            <c:numRef>
              <c:f>'Quadro Síntese CPC'!$H$2:$H$11</c:f>
              <c:numCache>
                <c:formatCode>General</c:formatCode>
                <c:ptCount val="10"/>
                <c:pt idx="0">
                  <c:v>0</c:v>
                </c:pt>
                <c:pt idx="1">
                  <c:v>0</c:v>
                </c:pt>
                <c:pt idx="2">
                  <c:v>0</c:v>
                </c:pt>
                <c:pt idx="3">
                  <c:v>0</c:v>
                </c:pt>
                <c:pt idx="4">
                  <c:v>0</c:v>
                </c:pt>
                <c:pt idx="5">
                  <c:v>0</c:v>
                </c:pt>
                <c:pt idx="6">
                  <c:v>0</c:v>
                </c:pt>
                <c:pt idx="7">
                  <c:v>0</c:v>
                </c:pt>
                <c:pt idx="8">
                  <c:v>0</c:v>
                </c:pt>
                <c:pt idx="9">
                  <c:v>0</c:v>
                </c:pt>
              </c:numCache>
            </c:numRef>
          </c:val>
        </c:ser>
        <c:axId val="112571520"/>
        <c:axId val="112573056"/>
      </c:barChart>
      <c:catAx>
        <c:axId val="112571520"/>
        <c:scaling>
          <c:orientation val="maxMin"/>
        </c:scaling>
        <c:axPos val="l"/>
        <c:tickLblPos val="nextTo"/>
        <c:crossAx val="112573056"/>
        <c:crosses val="autoZero"/>
        <c:auto val="1"/>
        <c:lblAlgn val="ctr"/>
        <c:lblOffset val="100"/>
      </c:catAx>
      <c:valAx>
        <c:axId val="112573056"/>
        <c:scaling>
          <c:orientation val="minMax"/>
        </c:scaling>
        <c:axPos val="t"/>
        <c:numFmt formatCode="General" sourceLinked="1"/>
        <c:tickLblPos val="nextTo"/>
        <c:crossAx val="112571520"/>
        <c:crosses val="autoZero"/>
        <c:crossBetween val="between"/>
      </c:valAx>
    </c:plotArea>
    <c:plotVisOnly val="1"/>
  </c:chart>
  <c:spPr>
    <a:ln>
      <a:noFill/>
    </a:ln>
  </c:spPr>
  <c:printSettings>
    <c:headerFooter/>
    <c:pageMargins b="0.78740157499999996" l="0.511811024" r="0.511811024" t="0.78740157499999996" header="0.31496062000000113" footer="0.3149606200000011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719667</xdr:colOff>
      <xdr:row>3</xdr:row>
      <xdr:rowOff>135468</xdr:rowOff>
    </xdr:from>
    <xdr:to>
      <xdr:col>6</xdr:col>
      <xdr:colOff>635001</xdr:colOff>
      <xdr:row>20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190500</xdr:colOff>
      <xdr:row>2</xdr:row>
      <xdr:rowOff>142875</xdr:rowOff>
    </xdr:from>
    <xdr:to>
      <xdr:col>12</xdr:col>
      <xdr:colOff>619125</xdr:colOff>
      <xdr:row>20</xdr:row>
      <xdr:rowOff>38100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581025</xdr:colOff>
      <xdr:row>22</xdr:row>
      <xdr:rowOff>95250</xdr:rowOff>
    </xdr:from>
    <xdr:to>
      <xdr:col>13</xdr:col>
      <xdr:colOff>180975</xdr:colOff>
      <xdr:row>39</xdr:row>
      <xdr:rowOff>123825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695325</xdr:colOff>
      <xdr:row>42</xdr:row>
      <xdr:rowOff>9525</xdr:rowOff>
    </xdr:from>
    <xdr:to>
      <xdr:col>13</xdr:col>
      <xdr:colOff>295275</xdr:colOff>
      <xdr:row>58</xdr:row>
      <xdr:rowOff>66675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66675</xdr:colOff>
      <xdr:row>21</xdr:row>
      <xdr:rowOff>114299</xdr:rowOff>
    </xdr:from>
    <xdr:to>
      <xdr:col>6</xdr:col>
      <xdr:colOff>495300</xdr:colOff>
      <xdr:row>58</xdr:row>
      <xdr:rowOff>114300</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57150</xdr:colOff>
      <xdr:row>58</xdr:row>
      <xdr:rowOff>142875</xdr:rowOff>
    </xdr:from>
    <xdr:to>
      <xdr:col>9</xdr:col>
      <xdr:colOff>485775</xdr:colOff>
      <xdr:row>78</xdr:row>
      <xdr:rowOff>104776</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0B8kUVHLM8eVHY2dEZ1VZTjd5NHc/edit?usp=sharing" TargetMode="External"/><Relationship Id="rId1" Type="http://schemas.openxmlformats.org/officeDocument/2006/relationships/hyperlink" Target="http://67.223.248.71/tertulia/Verbetes/C%C3%B3digo%20Pessoal%20de%20Cosmo%C3%A9tica"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26"/>
  <sheetViews>
    <sheetView showGridLines="0" tabSelected="1" zoomScalePageLayoutView="150" workbookViewId="0">
      <selection activeCell="A14" sqref="A14"/>
    </sheetView>
  </sheetViews>
  <sheetFormatPr defaultColWidth="8.875" defaultRowHeight="14.25"/>
  <cols>
    <col min="1" max="1" width="145.875" style="3" customWidth="1"/>
    <col min="2" max="16384" width="8.875" style="2"/>
  </cols>
  <sheetData>
    <row r="1" spans="1:1" ht="18">
      <c r="A1" s="1" t="s">
        <v>104</v>
      </c>
    </row>
    <row r="3" spans="1:1" ht="39.950000000000003" customHeight="1">
      <c r="A3" s="3" t="s">
        <v>105</v>
      </c>
    </row>
    <row r="4" spans="1:1" ht="24" customHeight="1">
      <c r="A4" s="3" t="s">
        <v>817</v>
      </c>
    </row>
    <row r="5" spans="1:1" ht="24" customHeight="1">
      <c r="A5" s="4" t="s">
        <v>336</v>
      </c>
    </row>
    <row r="6" spans="1:1" ht="24" customHeight="1">
      <c r="A6" s="4" t="s">
        <v>335</v>
      </c>
    </row>
    <row r="7" spans="1:1" ht="24" customHeight="1">
      <c r="A7" s="4" t="s">
        <v>818</v>
      </c>
    </row>
    <row r="8" spans="1:1" ht="18.75" customHeight="1">
      <c r="A8" s="4" t="s">
        <v>331</v>
      </c>
    </row>
    <row r="9" spans="1:1" ht="18.75" customHeight="1">
      <c r="A9" s="158" t="s">
        <v>851</v>
      </c>
    </row>
    <row r="10" spans="1:1" ht="19.5" customHeight="1">
      <c r="A10" s="3" t="s">
        <v>332</v>
      </c>
    </row>
    <row r="11" spans="1:1" ht="25.5" customHeight="1">
      <c r="A11" s="3" t="s">
        <v>333</v>
      </c>
    </row>
    <row r="12" spans="1:1" ht="25.5" customHeight="1">
      <c r="A12" s="3" t="s">
        <v>816</v>
      </c>
    </row>
    <row r="13" spans="1:1" ht="25.5" customHeight="1">
      <c r="A13" s="3" t="s">
        <v>819</v>
      </c>
    </row>
    <row r="14" spans="1:1" ht="25.5" customHeight="1">
      <c r="A14" s="3" t="s">
        <v>852</v>
      </c>
    </row>
    <row r="15" spans="1:1" ht="19.5" customHeight="1">
      <c r="A15" s="3" t="s">
        <v>820</v>
      </c>
    </row>
    <row r="16" spans="1:1" ht="19.5" customHeight="1">
      <c r="A16" s="3" t="s">
        <v>853</v>
      </c>
    </row>
    <row r="17" spans="1:1" ht="19.5" customHeight="1">
      <c r="A17" s="3" t="s">
        <v>821</v>
      </c>
    </row>
    <row r="18" spans="1:1" ht="19.5" customHeight="1">
      <c r="A18" s="3" t="s">
        <v>854</v>
      </c>
    </row>
    <row r="19" spans="1:1" ht="19.5" customHeight="1">
      <c r="A19" s="3" t="s">
        <v>822</v>
      </c>
    </row>
    <row r="20" spans="1:1" ht="19.5" customHeight="1">
      <c r="A20" s="3" t="s">
        <v>823</v>
      </c>
    </row>
    <row r="21" spans="1:1" ht="31.5" customHeight="1">
      <c r="A21" s="3" t="s">
        <v>824</v>
      </c>
    </row>
    <row r="22" spans="1:1" ht="19.5" customHeight="1">
      <c r="A22" s="3" t="s">
        <v>825</v>
      </c>
    </row>
    <row r="23" spans="1:1" ht="26.25" customHeight="1">
      <c r="A23" s="3" t="s">
        <v>0</v>
      </c>
    </row>
    <row r="24" spans="1:1" ht="26.25" customHeight="1">
      <c r="A24" s="3" t="s">
        <v>1</v>
      </c>
    </row>
    <row r="25" spans="1:1" ht="24.75" customHeight="1">
      <c r="A25" s="3" t="s">
        <v>2</v>
      </c>
    </row>
    <row r="26" spans="1:1">
      <c r="A26" s="3" t="s">
        <v>334</v>
      </c>
    </row>
  </sheetData>
  <hyperlinks>
    <hyperlink ref="A5" r:id="rId1" display="2.1 Verbete da Enciclopédia da Connscienciologia - Código Pessoal de Cosmoética."/>
    <hyperlink ref="A6" r:id="rId2" display="   2.2 Artigo - Técnicas de Elaboração do Código Pessoal de Cosmoética a partir da Conscienciometrologia e da Errologia Pessoal."/>
  </hyperlinks>
  <pageMargins left="0.51181102362204722" right="0.51181102362204722" top="0.78740157480314965" bottom="0.78740157480314965" header="0.31496062992125984" footer="0.31496062992125984"/>
  <pageSetup paperSize="119" fitToHeight="2" orientation="landscape" horizontalDpi="300" verticalDpi="300" r:id="rId3"/>
</worksheet>
</file>

<file path=xl/worksheets/sheet10.xml><?xml version="1.0" encoding="utf-8"?>
<worksheet xmlns="http://schemas.openxmlformats.org/spreadsheetml/2006/main" xmlns:r="http://schemas.openxmlformats.org/officeDocument/2006/relationships">
  <sheetPr>
    <tabColor rgb="FFFF0000"/>
  </sheetPr>
  <dimension ref="B1:L42"/>
  <sheetViews>
    <sheetView showGridLines="0" zoomScalePageLayoutView="150" workbookViewId="0">
      <selection activeCell="D1" sqref="D1"/>
    </sheetView>
  </sheetViews>
  <sheetFormatPr defaultColWidth="10.875" defaultRowHeight="14.25"/>
  <cols>
    <col min="1" max="1" width="6.5" style="8" customWidth="1"/>
    <col min="2" max="2" width="6.375" style="8" customWidth="1"/>
    <col min="3" max="3" width="28.375" style="8" customWidth="1"/>
    <col min="4" max="4" width="48.625" style="8" customWidth="1"/>
    <col min="5" max="5" width="24.125" style="8" customWidth="1"/>
    <col min="6" max="6" width="7.375" style="109" customWidth="1"/>
    <col min="7" max="9" width="10.875" style="109" customWidth="1"/>
    <col min="10" max="11" width="10.875" style="109" hidden="1" customWidth="1"/>
    <col min="12" max="12" width="10.875" style="8" customWidth="1"/>
    <col min="13" max="16384" width="10.875" style="8"/>
  </cols>
  <sheetData>
    <row r="1" spans="2:12" ht="18.75" thickBot="1">
      <c r="B1" s="18" t="s">
        <v>122</v>
      </c>
      <c r="C1" s="18" t="s">
        <v>127</v>
      </c>
      <c r="D1" s="19"/>
      <c r="E1" s="19"/>
      <c r="G1" s="109" t="s">
        <v>138</v>
      </c>
      <c r="J1" s="115">
        <v>0</v>
      </c>
      <c r="K1" s="115">
        <v>0</v>
      </c>
      <c r="L1" s="111"/>
    </row>
    <row r="2" spans="2:12" ht="15" thickTop="1">
      <c r="G2" s="109" t="s">
        <v>129</v>
      </c>
      <c r="I2" s="109">
        <f>COUNTIF(K$2:K$13, "2")</f>
        <v>0</v>
      </c>
      <c r="J2" s="115">
        <v>1</v>
      </c>
      <c r="K2" s="115">
        <v>1</v>
      </c>
      <c r="L2" s="111"/>
    </row>
    <row r="3" spans="2:12">
      <c r="B3" s="47" t="s">
        <v>312</v>
      </c>
      <c r="G3" s="109" t="s">
        <v>130</v>
      </c>
      <c r="I3" s="109">
        <f>COUNTIF(K$2:K$13, "3")</f>
        <v>0</v>
      </c>
      <c r="J3" s="115">
        <v>2</v>
      </c>
      <c r="K3" s="115">
        <v>1</v>
      </c>
      <c r="L3" s="111"/>
    </row>
    <row r="4" spans="2:12">
      <c r="B4" s="8" t="s">
        <v>128</v>
      </c>
      <c r="G4" s="109" t="s">
        <v>131</v>
      </c>
      <c r="I4" s="109">
        <f>COUNTIF(K$2:K$13, "4")</f>
        <v>0</v>
      </c>
      <c r="J4" s="115">
        <v>3</v>
      </c>
      <c r="K4" s="115">
        <v>1</v>
      </c>
      <c r="L4" s="111"/>
    </row>
    <row r="5" spans="2:12">
      <c r="G5" s="109" t="s">
        <v>126</v>
      </c>
      <c r="I5" s="109">
        <f>COUNTIF(K$2:K$13, "5")</f>
        <v>0</v>
      </c>
      <c r="J5" s="115">
        <v>4</v>
      </c>
      <c r="K5" s="115">
        <v>1</v>
      </c>
      <c r="L5" s="111"/>
    </row>
    <row r="6" spans="2:12" ht="15">
      <c r="B6" s="8" t="s">
        <v>253</v>
      </c>
      <c r="G6" s="109" t="s">
        <v>132</v>
      </c>
      <c r="I6" s="109">
        <f>COUNTIF(K$2:K$13, "6")</f>
        <v>0</v>
      </c>
      <c r="J6" s="115">
        <v>5</v>
      </c>
      <c r="K6" s="115">
        <v>1</v>
      </c>
      <c r="L6" s="111"/>
    </row>
    <row r="7" spans="2:12">
      <c r="G7" s="109" t="s">
        <v>133</v>
      </c>
      <c r="I7" s="109">
        <f>COUNTIF(K$2:K$13, "7")</f>
        <v>0</v>
      </c>
      <c r="J7" s="115">
        <v>6</v>
      </c>
      <c r="K7" s="115">
        <v>1</v>
      </c>
      <c r="L7" s="111"/>
    </row>
    <row r="8" spans="2:12">
      <c r="B8" s="8" t="s">
        <v>665</v>
      </c>
      <c r="G8" s="109" t="s">
        <v>134</v>
      </c>
      <c r="I8" s="109">
        <f>COUNTIF(K$2:K$13, "8")</f>
        <v>0</v>
      </c>
      <c r="J8" s="115">
        <v>7</v>
      </c>
      <c r="K8" s="115">
        <v>1</v>
      </c>
      <c r="L8" s="111"/>
    </row>
    <row r="9" spans="2:12">
      <c r="B9" s="8" t="s">
        <v>847</v>
      </c>
      <c r="G9" s="109" t="s">
        <v>135</v>
      </c>
      <c r="I9" s="109">
        <f>COUNTIF(K$2:K$13, "9")</f>
        <v>0</v>
      </c>
      <c r="J9" s="115">
        <v>8</v>
      </c>
      <c r="K9" s="115">
        <v>1</v>
      </c>
      <c r="L9" s="111"/>
    </row>
    <row r="10" spans="2:12">
      <c r="J10" s="115"/>
      <c r="K10" s="115"/>
      <c r="L10" s="111"/>
    </row>
    <row r="11" spans="2:12">
      <c r="B11" s="8" t="s">
        <v>656</v>
      </c>
      <c r="J11" s="115"/>
      <c r="K11" s="115"/>
      <c r="L11" s="111"/>
    </row>
    <row r="12" spans="2:12">
      <c r="B12" s="8" t="s">
        <v>657</v>
      </c>
      <c r="J12" s="115"/>
      <c r="K12" s="115"/>
      <c r="L12" s="111"/>
    </row>
    <row r="13" spans="2:12">
      <c r="G13" s="109" t="s">
        <v>136</v>
      </c>
      <c r="I13" s="109">
        <f>COUNTIF(K$2:K$13, "10")</f>
        <v>0</v>
      </c>
      <c r="J13" s="115">
        <v>9</v>
      </c>
      <c r="K13" s="115">
        <v>1</v>
      </c>
      <c r="L13" s="111"/>
    </row>
    <row r="14" spans="2:12" s="54" customFormat="1" ht="15.75">
      <c r="B14" s="51" t="s">
        <v>110</v>
      </c>
      <c r="C14" s="52" t="s">
        <v>658</v>
      </c>
      <c r="D14" s="53" t="s">
        <v>659</v>
      </c>
      <c r="E14" s="53" t="s">
        <v>660</v>
      </c>
      <c r="F14" s="110"/>
      <c r="G14" s="117" t="s">
        <v>137</v>
      </c>
      <c r="H14" s="110"/>
      <c r="I14" s="118">
        <f>COUNTIF(K$1:K$14, "11")</f>
        <v>0</v>
      </c>
      <c r="J14" s="116">
        <v>10</v>
      </c>
      <c r="K14" s="116">
        <v>1</v>
      </c>
      <c r="L14" s="113"/>
    </row>
    <row r="15" spans="2:12" s="54" customFormat="1" ht="8.1" customHeight="1">
      <c r="B15" s="62"/>
      <c r="C15" s="62"/>
      <c r="D15" s="62"/>
      <c r="E15" s="62"/>
      <c r="F15" s="110"/>
      <c r="G15" s="112"/>
      <c r="H15" s="113"/>
      <c r="I15" s="114"/>
      <c r="J15" s="114"/>
      <c r="K15" s="114"/>
      <c r="L15" s="113"/>
    </row>
    <row r="16" spans="2:12">
      <c r="B16" s="15" t="s">
        <v>112</v>
      </c>
      <c r="C16" s="107"/>
      <c r="D16" s="108"/>
      <c r="G16" s="111"/>
      <c r="H16" s="111"/>
      <c r="I16" s="111"/>
      <c r="J16" s="111"/>
      <c r="K16" s="111"/>
      <c r="L16" s="111"/>
    </row>
    <row r="17" spans="2:12" ht="8.1" customHeight="1">
      <c r="B17" s="63"/>
      <c r="C17" s="64"/>
      <c r="D17" s="65"/>
      <c r="E17" s="66"/>
      <c r="G17" s="111"/>
      <c r="H17" s="111"/>
      <c r="I17" s="111"/>
      <c r="J17" s="111"/>
      <c r="K17" s="111"/>
      <c r="L17" s="111"/>
    </row>
    <row r="18" spans="2:12">
      <c r="B18" s="163" t="s">
        <v>113</v>
      </c>
      <c r="C18" s="161"/>
      <c r="D18" s="162"/>
      <c r="G18" s="111"/>
      <c r="H18" s="111"/>
      <c r="I18" s="111"/>
      <c r="J18" s="111"/>
      <c r="K18" s="111"/>
      <c r="L18" s="111"/>
    </row>
    <row r="19" spans="2:12" ht="8.1" customHeight="1">
      <c r="B19" s="67"/>
      <c r="C19" s="68"/>
      <c r="D19" s="69"/>
      <c r="E19" s="66"/>
      <c r="G19" s="111"/>
      <c r="H19" s="111"/>
      <c r="I19" s="111"/>
      <c r="J19" s="111"/>
      <c r="K19" s="111"/>
      <c r="L19" s="111"/>
    </row>
    <row r="20" spans="2:12">
      <c r="B20" s="15" t="s">
        <v>114</v>
      </c>
      <c r="C20" s="107"/>
      <c r="D20" s="108"/>
      <c r="G20" s="111"/>
      <c r="H20" s="111"/>
      <c r="I20" s="111"/>
      <c r="J20" s="111"/>
      <c r="K20" s="111"/>
      <c r="L20" s="111"/>
    </row>
    <row r="21" spans="2:12" ht="8.1" customHeight="1">
      <c r="B21" s="67"/>
      <c r="C21" s="68"/>
      <c r="D21" s="69"/>
      <c r="E21" s="66"/>
      <c r="G21" s="111"/>
      <c r="H21" s="111"/>
      <c r="I21" s="111"/>
      <c r="J21" s="111"/>
      <c r="K21" s="111"/>
      <c r="L21" s="111"/>
    </row>
    <row r="22" spans="2:12">
      <c r="B22" s="163" t="s">
        <v>115</v>
      </c>
      <c r="C22" s="161"/>
      <c r="D22" s="162"/>
      <c r="G22" s="111"/>
      <c r="H22" s="111"/>
      <c r="I22" s="111"/>
      <c r="J22" s="111"/>
      <c r="K22" s="111"/>
      <c r="L22" s="111"/>
    </row>
    <row r="23" spans="2:12" ht="8.1" customHeight="1">
      <c r="B23" s="67"/>
      <c r="C23" s="68"/>
      <c r="D23" s="69"/>
      <c r="E23" s="66"/>
    </row>
    <row r="24" spans="2:12">
      <c r="B24" s="15" t="s">
        <v>116</v>
      </c>
      <c r="C24" s="107"/>
      <c r="D24" s="108"/>
    </row>
    <row r="25" spans="2:12" ht="8.1" customHeight="1">
      <c r="B25" s="67"/>
      <c r="C25" s="68"/>
      <c r="D25" s="69"/>
      <c r="E25" s="66"/>
    </row>
    <row r="26" spans="2:12">
      <c r="B26" s="163" t="s">
        <v>117</v>
      </c>
      <c r="C26" s="161"/>
      <c r="D26" s="162"/>
    </row>
    <row r="27" spans="2:12" ht="8.1" customHeight="1">
      <c r="B27" s="67"/>
      <c r="C27" s="68"/>
      <c r="D27" s="69"/>
      <c r="E27" s="66"/>
    </row>
    <row r="28" spans="2:12">
      <c r="B28" s="15" t="s">
        <v>118</v>
      </c>
      <c r="C28" s="107"/>
      <c r="D28" s="108"/>
    </row>
    <row r="29" spans="2:12" ht="8.1" customHeight="1">
      <c r="B29" s="67"/>
      <c r="C29" s="68"/>
      <c r="D29" s="69"/>
      <c r="E29" s="66"/>
    </row>
    <row r="30" spans="2:12">
      <c r="B30" s="163" t="s">
        <v>119</v>
      </c>
      <c r="C30" s="161"/>
      <c r="D30" s="162"/>
    </row>
    <row r="31" spans="2:12" ht="8.1" customHeight="1">
      <c r="B31" s="67"/>
      <c r="C31" s="68"/>
      <c r="D31" s="69"/>
      <c r="E31" s="66"/>
    </row>
    <row r="32" spans="2:12">
      <c r="B32" s="15" t="s">
        <v>120</v>
      </c>
      <c r="C32" s="107"/>
      <c r="D32" s="108"/>
    </row>
    <row r="33" spans="2:5" ht="8.1" customHeight="1">
      <c r="B33" s="67"/>
      <c r="C33" s="68"/>
      <c r="D33" s="69"/>
      <c r="E33" s="66"/>
    </row>
    <row r="34" spans="2:5">
      <c r="B34" s="163" t="s">
        <v>121</v>
      </c>
      <c r="C34" s="161"/>
      <c r="D34" s="162"/>
    </row>
    <row r="35" spans="2:5" ht="8.1" customHeight="1">
      <c r="B35" s="66"/>
      <c r="C35" s="66"/>
      <c r="D35" s="66"/>
      <c r="E35" s="66"/>
    </row>
    <row r="37" spans="2:5" ht="15">
      <c r="B37" s="8" t="s">
        <v>661</v>
      </c>
    </row>
    <row r="38" spans="2:5">
      <c r="B38" s="8" t="s">
        <v>664</v>
      </c>
    </row>
    <row r="39" spans="2:5">
      <c r="B39" s="8" t="s">
        <v>662</v>
      </c>
    </row>
    <row r="40" spans="2:5">
      <c r="B40" s="8" t="s">
        <v>663</v>
      </c>
    </row>
    <row r="42" spans="2:5" ht="15">
      <c r="B42" s="50" t="s">
        <v>313</v>
      </c>
      <c r="C42" s="49" t="s">
        <v>314</v>
      </c>
      <c r="D42" s="48"/>
    </row>
  </sheetData>
  <sheetProtection password="CFC0" sheet="1" objects="1" scenarios="1"/>
  <phoneticPr fontId="19" type="noConversion"/>
  <hyperlinks>
    <hyperlink ref="B42" location="'Folhas Conscienciograma'!A1" display="Clique"/>
    <hyperlink ref="C42" location="'Folhas Conscienciograma'!A1" display="para acessar a planilha Folhas Concienciograma"/>
  </hyperlinks>
  <pageMargins left="0.75" right="0.75" top="1" bottom="1" header="0.5" footer="0.5"/>
  <pageSetup paperSize="9" orientation="landscape" horizontalDpi="4294967292" verticalDpi="4294967292" r:id="rId1"/>
  <legacyDrawing r:id="rId2"/>
</worksheet>
</file>

<file path=xl/worksheets/sheet11.xml><?xml version="1.0" encoding="utf-8"?>
<worksheet xmlns="http://schemas.openxmlformats.org/spreadsheetml/2006/main" xmlns:r="http://schemas.openxmlformats.org/officeDocument/2006/relationships">
  <sheetPr>
    <tabColor rgb="FF92D050"/>
  </sheetPr>
  <dimension ref="B1:L39"/>
  <sheetViews>
    <sheetView showGridLines="0" zoomScalePageLayoutView="150" workbookViewId="0">
      <selection activeCell="B11" sqref="B11"/>
    </sheetView>
  </sheetViews>
  <sheetFormatPr defaultColWidth="10.875" defaultRowHeight="14.25"/>
  <cols>
    <col min="1" max="1" width="6.5" style="8" customWidth="1"/>
    <col min="2" max="2" width="6.375" style="8" customWidth="1"/>
    <col min="3" max="3" width="28.375" style="8" customWidth="1"/>
    <col min="4" max="4" width="48.625" style="8" customWidth="1"/>
    <col min="5" max="5" width="24" style="8" customWidth="1"/>
    <col min="6" max="6" width="7.375" style="8" customWidth="1"/>
    <col min="7" max="9" width="10.875" style="8" customWidth="1"/>
    <col min="10" max="11" width="10.875" style="8" hidden="1" customWidth="1"/>
    <col min="12" max="12" width="10.875" style="8" customWidth="1"/>
    <col min="13" max="16384" width="10.875" style="8"/>
  </cols>
  <sheetData>
    <row r="1" spans="2:12" ht="18.75" thickBot="1">
      <c r="B1" s="25" t="s">
        <v>122</v>
      </c>
      <c r="C1" s="26" t="s">
        <v>250</v>
      </c>
      <c r="D1" s="27"/>
      <c r="E1" s="27"/>
      <c r="G1" s="109" t="s">
        <v>138</v>
      </c>
      <c r="J1" s="8">
        <v>0</v>
      </c>
      <c r="K1" s="8">
        <v>0</v>
      </c>
    </row>
    <row r="2" spans="2:12" ht="15" thickTop="1">
      <c r="G2" s="120" t="s">
        <v>129</v>
      </c>
      <c r="H2" s="120"/>
      <c r="I2" s="120">
        <f>COUNTIF(K$2:K$10, "2")</f>
        <v>0</v>
      </c>
      <c r="J2" s="119">
        <v>1</v>
      </c>
      <c r="K2" s="119">
        <v>1</v>
      </c>
    </row>
    <row r="3" spans="2:12">
      <c r="B3" s="28" t="s">
        <v>251</v>
      </c>
      <c r="G3" s="120" t="s">
        <v>130</v>
      </c>
      <c r="H3" s="120"/>
      <c r="I3" s="120">
        <f>COUNTIF(K$2:K$10, "3")</f>
        <v>0</v>
      </c>
      <c r="J3" s="119">
        <v>2</v>
      </c>
      <c r="K3" s="119">
        <v>1</v>
      </c>
    </row>
    <row r="4" spans="2:12">
      <c r="B4" s="8" t="s">
        <v>252</v>
      </c>
      <c r="G4" s="120" t="s">
        <v>131</v>
      </c>
      <c r="H4" s="120"/>
      <c r="I4" s="120">
        <f>COUNTIF(K$2:K$10, "4")</f>
        <v>0</v>
      </c>
      <c r="J4" s="119">
        <v>3</v>
      </c>
      <c r="K4" s="119">
        <v>1</v>
      </c>
    </row>
    <row r="5" spans="2:12">
      <c r="G5" s="120" t="s">
        <v>126</v>
      </c>
      <c r="H5" s="120"/>
      <c r="I5" s="120">
        <f>COUNTIF(K$2:K$10, "5")</f>
        <v>0</v>
      </c>
      <c r="J5" s="119">
        <v>4</v>
      </c>
      <c r="K5" s="119">
        <v>1</v>
      </c>
    </row>
    <row r="6" spans="2:12" ht="15">
      <c r="B6" s="9" t="s">
        <v>254</v>
      </c>
      <c r="G6" s="120" t="s">
        <v>132</v>
      </c>
      <c r="H6" s="120"/>
      <c r="I6" s="120">
        <f>COUNTIF(K$2:K$10, "6")</f>
        <v>0</v>
      </c>
      <c r="J6" s="119">
        <v>5</v>
      </c>
      <c r="K6" s="119">
        <v>1</v>
      </c>
    </row>
    <row r="7" spans="2:12">
      <c r="B7" s="8" t="s">
        <v>255</v>
      </c>
      <c r="G7" s="120" t="s">
        <v>133</v>
      </c>
      <c r="H7" s="120"/>
      <c r="I7" s="120">
        <f>COUNTIF(K$2:K$10, "7")</f>
        <v>0</v>
      </c>
      <c r="J7" s="119">
        <v>6</v>
      </c>
      <c r="K7" s="119">
        <v>1</v>
      </c>
    </row>
    <row r="8" spans="2:12">
      <c r="G8" s="120" t="s">
        <v>134</v>
      </c>
      <c r="H8" s="120"/>
      <c r="I8" s="120">
        <f>COUNTIF(K$2:K$10, "8")</f>
        <v>0</v>
      </c>
      <c r="J8" s="119">
        <v>7</v>
      </c>
      <c r="K8" s="119">
        <v>1</v>
      </c>
    </row>
    <row r="9" spans="2:12">
      <c r="B9" s="8" t="s">
        <v>261</v>
      </c>
      <c r="G9" s="120" t="s">
        <v>135</v>
      </c>
      <c r="H9" s="120"/>
      <c r="I9" s="120">
        <f>COUNTIF(K$2:K$10, "9")</f>
        <v>0</v>
      </c>
      <c r="J9" s="119">
        <v>8</v>
      </c>
      <c r="K9" s="119">
        <v>1</v>
      </c>
    </row>
    <row r="10" spans="2:12">
      <c r="B10" s="8" t="s">
        <v>848</v>
      </c>
      <c r="G10" s="120" t="s">
        <v>136</v>
      </c>
      <c r="H10" s="120"/>
      <c r="I10" s="120">
        <f>COUNTIF(K$2:K$10, "10")</f>
        <v>0</v>
      </c>
      <c r="J10" s="119">
        <v>9</v>
      </c>
      <c r="K10" s="119">
        <v>1</v>
      </c>
    </row>
    <row r="11" spans="2:12">
      <c r="G11" s="121" t="s">
        <v>137</v>
      </c>
      <c r="H11" s="122"/>
      <c r="I11" s="120">
        <f>COUNTIF(K$1:K$11, "11")</f>
        <v>0</v>
      </c>
      <c r="J11" s="119">
        <v>10</v>
      </c>
      <c r="K11" s="119">
        <v>1</v>
      </c>
      <c r="L11" s="20"/>
    </row>
    <row r="12" spans="2:12" s="54" customFormat="1" ht="15.75">
      <c r="B12" s="56" t="s">
        <v>110</v>
      </c>
      <c r="C12" s="57" t="s">
        <v>262</v>
      </c>
      <c r="D12" s="58" t="s">
        <v>264</v>
      </c>
      <c r="E12" s="58" t="s">
        <v>265</v>
      </c>
    </row>
    <row r="13" spans="2:12" s="54" customFormat="1" ht="8.1" customHeight="1">
      <c r="B13" s="70"/>
      <c r="C13" s="70"/>
      <c r="D13" s="70"/>
      <c r="E13" s="70"/>
    </row>
    <row r="14" spans="2:12">
      <c r="B14" s="13" t="s">
        <v>112</v>
      </c>
      <c r="C14" s="160"/>
      <c r="D14" s="104"/>
    </row>
    <row r="15" spans="2:12" ht="8.1" customHeight="1">
      <c r="B15" s="63"/>
      <c r="C15" s="64"/>
      <c r="D15" s="65"/>
      <c r="E15" s="66"/>
    </row>
    <row r="16" spans="2:12">
      <c r="B16" s="163" t="s">
        <v>113</v>
      </c>
      <c r="C16" s="161"/>
      <c r="D16" s="162"/>
    </row>
    <row r="17" spans="2:5" ht="8.1" customHeight="1">
      <c r="B17" s="67"/>
      <c r="C17" s="68"/>
      <c r="D17" s="69"/>
      <c r="E17" s="66"/>
    </row>
    <row r="18" spans="2:5">
      <c r="B18" s="15" t="s">
        <v>114</v>
      </c>
      <c r="C18" s="107"/>
      <c r="D18" s="108"/>
    </row>
    <row r="19" spans="2:5" ht="8.1" customHeight="1">
      <c r="B19" s="67"/>
      <c r="C19" s="68"/>
      <c r="D19" s="69"/>
      <c r="E19" s="66"/>
    </row>
    <row r="20" spans="2:5">
      <c r="B20" s="163" t="s">
        <v>115</v>
      </c>
      <c r="C20" s="161"/>
      <c r="D20" s="162"/>
    </row>
    <row r="21" spans="2:5" ht="8.1" customHeight="1">
      <c r="B21" s="67"/>
      <c r="C21" s="68"/>
      <c r="D21" s="69"/>
      <c r="E21" s="66"/>
    </row>
    <row r="22" spans="2:5">
      <c r="B22" s="15" t="s">
        <v>116</v>
      </c>
      <c r="C22" s="107"/>
      <c r="D22" s="108"/>
    </row>
    <row r="23" spans="2:5" ht="8.1" customHeight="1">
      <c r="B23" s="67"/>
      <c r="C23" s="68"/>
      <c r="D23" s="69"/>
      <c r="E23" s="66"/>
    </row>
    <row r="24" spans="2:5">
      <c r="B24" s="163" t="s">
        <v>117</v>
      </c>
      <c r="C24" s="161"/>
      <c r="D24" s="162"/>
    </row>
    <row r="25" spans="2:5" ht="8.1" customHeight="1">
      <c r="B25" s="67"/>
      <c r="C25" s="68"/>
      <c r="D25" s="69"/>
      <c r="E25" s="66"/>
    </row>
    <row r="26" spans="2:5">
      <c r="B26" s="15" t="s">
        <v>118</v>
      </c>
      <c r="C26" s="107"/>
      <c r="D26" s="108"/>
    </row>
    <row r="27" spans="2:5" ht="8.1" customHeight="1">
      <c r="B27" s="67"/>
      <c r="C27" s="68"/>
      <c r="D27" s="69"/>
      <c r="E27" s="66"/>
    </row>
    <row r="28" spans="2:5">
      <c r="B28" s="163" t="s">
        <v>119</v>
      </c>
      <c r="C28" s="161"/>
      <c r="D28" s="162"/>
    </row>
    <row r="29" spans="2:5" ht="8.1" customHeight="1">
      <c r="B29" s="67"/>
      <c r="C29" s="68"/>
      <c r="D29" s="69"/>
      <c r="E29" s="66"/>
    </row>
    <row r="30" spans="2:5">
      <c r="B30" s="15" t="s">
        <v>120</v>
      </c>
      <c r="C30" s="107"/>
      <c r="D30" s="108"/>
    </row>
    <row r="31" spans="2:5" ht="8.1" customHeight="1">
      <c r="B31" s="67"/>
      <c r="C31" s="68"/>
      <c r="D31" s="69"/>
      <c r="E31" s="66"/>
    </row>
    <row r="32" spans="2:5">
      <c r="B32" s="163" t="s">
        <v>121</v>
      </c>
      <c r="C32" s="161"/>
      <c r="D32" s="162"/>
    </row>
    <row r="33" spans="2:5" ht="8.1" customHeight="1">
      <c r="B33" s="66"/>
      <c r="C33" s="66"/>
      <c r="D33" s="66"/>
      <c r="E33" s="66"/>
    </row>
    <row r="35" spans="2:5" ht="15">
      <c r="B35" s="21" t="s">
        <v>269</v>
      </c>
    </row>
    <row r="36" spans="2:5">
      <c r="B36" s="8" t="s">
        <v>256</v>
      </c>
    </row>
    <row r="37" spans="2:5">
      <c r="B37" s="8" t="s">
        <v>266</v>
      </c>
    </row>
    <row r="39" spans="2:5" ht="15">
      <c r="B39" s="50" t="s">
        <v>313</v>
      </c>
      <c r="C39" s="49" t="s">
        <v>314</v>
      </c>
      <c r="D39" s="48"/>
    </row>
  </sheetData>
  <sheetProtection password="CFC0" sheet="1" objects="1" scenarios="1"/>
  <hyperlinks>
    <hyperlink ref="B39" location="'Folhas Conscienciograma'!A1" display="Clique"/>
    <hyperlink ref="C39" location="'Folhas Conscienciograma'!A1" display="para acessar a planilha Folhas Concienciograma"/>
  </hyperlinks>
  <pageMargins left="0.75" right="0.75" top="1" bottom="1" header="0.5" footer="0.5"/>
  <pageSetup paperSize="9" orientation="landscape" horizontalDpi="4294967292" verticalDpi="4294967292" r:id="rId1"/>
  <legacyDrawing r:id="rId2"/>
</worksheet>
</file>

<file path=xl/worksheets/sheet12.xml><?xml version="1.0" encoding="utf-8"?>
<worksheet xmlns="http://schemas.openxmlformats.org/spreadsheetml/2006/main" xmlns:r="http://schemas.openxmlformats.org/officeDocument/2006/relationships">
  <sheetPr>
    <tabColor theme="9" tint="-0.249977111117893"/>
  </sheetPr>
  <dimension ref="B1:M44"/>
  <sheetViews>
    <sheetView showGridLines="0" zoomScalePageLayoutView="150" workbookViewId="0">
      <selection activeCell="D12" sqref="D12"/>
    </sheetView>
  </sheetViews>
  <sheetFormatPr defaultColWidth="10.875" defaultRowHeight="14.25"/>
  <cols>
    <col min="1" max="1" width="6.5" style="8" customWidth="1"/>
    <col min="2" max="2" width="6.375" style="8" customWidth="1"/>
    <col min="3" max="3" width="28.875" style="8" customWidth="1"/>
    <col min="4" max="4" width="48.625" style="8" customWidth="1"/>
    <col min="5" max="5" width="24.125" style="8" customWidth="1"/>
    <col min="6" max="6" width="7.375" style="8" customWidth="1"/>
    <col min="7" max="9" width="10.875" style="8" customWidth="1"/>
    <col min="10" max="11" width="10.875" style="8" hidden="1" customWidth="1"/>
    <col min="12" max="12" width="10.875" style="8" customWidth="1"/>
    <col min="13" max="16384" width="10.875" style="8"/>
  </cols>
  <sheetData>
    <row r="1" spans="2:13" ht="18.75" thickBot="1">
      <c r="B1" s="29" t="s">
        <v>122</v>
      </c>
      <c r="C1" s="30" t="s">
        <v>257</v>
      </c>
      <c r="D1" s="31"/>
      <c r="E1" s="31"/>
      <c r="G1" s="109" t="s">
        <v>138</v>
      </c>
      <c r="H1" s="109"/>
      <c r="I1" s="109"/>
      <c r="J1" s="119">
        <v>0</v>
      </c>
      <c r="K1" s="119">
        <v>0</v>
      </c>
    </row>
    <row r="2" spans="2:13" ht="15" thickTop="1">
      <c r="G2" s="109" t="s">
        <v>129</v>
      </c>
      <c r="H2" s="109"/>
      <c r="I2" s="109">
        <f>COUNTIF(K$2:K$10, "2")</f>
        <v>0</v>
      </c>
      <c r="J2" s="119">
        <v>1</v>
      </c>
      <c r="K2" s="119">
        <v>1</v>
      </c>
    </row>
    <row r="3" spans="2:13" ht="15">
      <c r="B3" s="8" t="s">
        <v>259</v>
      </c>
      <c r="G3" s="109" t="s">
        <v>130</v>
      </c>
      <c r="H3" s="109"/>
      <c r="I3" s="109">
        <f>COUNTIF(K$2:K$10, "3")</f>
        <v>0</v>
      </c>
      <c r="J3" s="119">
        <v>2</v>
      </c>
      <c r="K3" s="119">
        <v>1</v>
      </c>
    </row>
    <row r="4" spans="2:13">
      <c r="B4" s="8" t="s">
        <v>260</v>
      </c>
      <c r="G4" s="109" t="s">
        <v>131</v>
      </c>
      <c r="H4" s="109"/>
      <c r="I4" s="109">
        <f>COUNTIF(K$2:K$10, "4")</f>
        <v>0</v>
      </c>
      <c r="J4" s="119">
        <v>3</v>
      </c>
      <c r="K4" s="119">
        <v>1</v>
      </c>
    </row>
    <row r="5" spans="2:13">
      <c r="G5" s="109" t="s">
        <v>126</v>
      </c>
      <c r="H5" s="109"/>
      <c r="I5" s="109">
        <f>COUNTIF(K$2:K$10, "5")</f>
        <v>0</v>
      </c>
      <c r="J5" s="119">
        <v>4</v>
      </c>
      <c r="K5" s="119">
        <v>1</v>
      </c>
    </row>
    <row r="6" spans="2:13" ht="15">
      <c r="B6" s="8" t="s">
        <v>315</v>
      </c>
      <c r="G6" s="109" t="s">
        <v>132</v>
      </c>
      <c r="H6" s="109"/>
      <c r="I6" s="109">
        <f>COUNTIF(K$2:K$10, "6")</f>
        <v>0</v>
      </c>
      <c r="J6" s="119">
        <v>5</v>
      </c>
      <c r="K6" s="119">
        <v>1</v>
      </c>
    </row>
    <row r="7" spans="2:13">
      <c r="B7" s="8" t="s">
        <v>316</v>
      </c>
      <c r="G7" s="109" t="s">
        <v>133</v>
      </c>
      <c r="H7" s="109"/>
      <c r="I7" s="109">
        <f>COUNTIF(K$2:K$10, "7")</f>
        <v>0</v>
      </c>
      <c r="J7" s="119">
        <v>6</v>
      </c>
      <c r="K7" s="119">
        <v>1</v>
      </c>
    </row>
    <row r="8" spans="2:13" ht="15">
      <c r="C8" s="8" t="s">
        <v>849</v>
      </c>
      <c r="G8" s="109" t="s">
        <v>134</v>
      </c>
      <c r="H8" s="109"/>
      <c r="I8" s="109">
        <f>COUNTIF(K$2:K$10, "8")</f>
        <v>0</v>
      </c>
      <c r="J8" s="119">
        <v>7</v>
      </c>
      <c r="K8" s="119">
        <v>1</v>
      </c>
    </row>
    <row r="9" spans="2:13" ht="15.75">
      <c r="C9" s="8" t="s">
        <v>317</v>
      </c>
      <c r="G9" s="124" t="s">
        <v>135</v>
      </c>
      <c r="H9" s="124"/>
      <c r="I9" s="124">
        <f>COUNTIF(K$2:K$10, "9")</f>
        <v>0</v>
      </c>
      <c r="J9" s="123">
        <v>8</v>
      </c>
      <c r="K9" s="123">
        <v>1</v>
      </c>
      <c r="L9" s="55"/>
      <c r="M9" s="55"/>
    </row>
    <row r="10" spans="2:13" ht="15">
      <c r="C10" s="8" t="s">
        <v>318</v>
      </c>
      <c r="G10" s="109" t="s">
        <v>136</v>
      </c>
      <c r="H10" s="109"/>
      <c r="I10" s="109">
        <f>COUNTIF(K$2:K$10, "10")</f>
        <v>0</v>
      </c>
      <c r="J10" s="119">
        <v>9</v>
      </c>
      <c r="K10" s="119">
        <v>1</v>
      </c>
    </row>
    <row r="11" spans="2:13" ht="15">
      <c r="C11" s="8" t="s">
        <v>319</v>
      </c>
      <c r="G11" s="125" t="s">
        <v>137</v>
      </c>
      <c r="H11" s="126"/>
      <c r="I11" s="109">
        <f>COUNTIF(K$1:K$13, "11")</f>
        <v>0</v>
      </c>
      <c r="J11" s="119">
        <v>10</v>
      </c>
      <c r="K11" s="119">
        <v>1</v>
      </c>
      <c r="L11" s="20"/>
      <c r="M11" s="20"/>
    </row>
    <row r="12" spans="2:13" ht="15.75">
      <c r="C12" s="8" t="s">
        <v>320</v>
      </c>
      <c r="G12" s="118"/>
      <c r="H12" s="118"/>
      <c r="I12" s="118"/>
      <c r="J12" s="55"/>
      <c r="K12" s="55"/>
      <c r="L12" s="55"/>
      <c r="M12" s="55"/>
    </row>
    <row r="13" spans="2:13" ht="15.75">
      <c r="G13" s="55"/>
      <c r="H13" s="55"/>
      <c r="I13" s="55"/>
      <c r="J13" s="55"/>
      <c r="K13" s="55"/>
      <c r="L13" s="55"/>
      <c r="M13" s="55"/>
    </row>
    <row r="14" spans="2:13">
      <c r="B14" s="8" t="s">
        <v>321</v>
      </c>
    </row>
    <row r="15" spans="2:13">
      <c r="B15" s="8" t="s">
        <v>322</v>
      </c>
    </row>
    <row r="17" spans="2:5" s="55" customFormat="1" ht="15.75">
      <c r="B17" s="59" t="s">
        <v>110</v>
      </c>
      <c r="C17" s="60" t="s">
        <v>263</v>
      </c>
      <c r="D17" s="61" t="s">
        <v>267</v>
      </c>
      <c r="E17" s="61" t="s">
        <v>265</v>
      </c>
    </row>
    <row r="18" spans="2:5" s="71" customFormat="1" ht="8.1" customHeight="1">
      <c r="B18" s="70"/>
      <c r="C18" s="70"/>
      <c r="D18" s="70"/>
      <c r="E18" s="70"/>
    </row>
    <row r="19" spans="2:5">
      <c r="B19" s="13" t="s">
        <v>112</v>
      </c>
      <c r="C19" s="160"/>
      <c r="D19" s="104"/>
    </row>
    <row r="20" spans="2:5" ht="8.1" customHeight="1">
      <c r="B20" s="63"/>
      <c r="C20" s="64"/>
      <c r="D20" s="65"/>
      <c r="E20" s="66"/>
    </row>
    <row r="21" spans="2:5" s="20" customFormat="1">
      <c r="B21" s="163" t="s">
        <v>113</v>
      </c>
      <c r="C21" s="161"/>
      <c r="D21" s="162"/>
      <c r="E21" s="8"/>
    </row>
    <row r="22" spans="2:5" s="20" customFormat="1" ht="8.1" customHeight="1">
      <c r="B22" s="67"/>
      <c r="C22" s="68"/>
      <c r="D22" s="69"/>
      <c r="E22" s="66"/>
    </row>
    <row r="23" spans="2:5">
      <c r="B23" s="15" t="s">
        <v>114</v>
      </c>
      <c r="C23" s="107"/>
      <c r="D23" s="108"/>
    </row>
    <row r="24" spans="2:5" ht="8.1" customHeight="1">
      <c r="B24" s="67"/>
      <c r="C24" s="68"/>
      <c r="D24" s="69"/>
      <c r="E24" s="66"/>
    </row>
    <row r="25" spans="2:5">
      <c r="B25" s="163" t="s">
        <v>115</v>
      </c>
      <c r="C25" s="161"/>
      <c r="D25" s="162"/>
    </row>
    <row r="26" spans="2:5" ht="8.1" customHeight="1">
      <c r="B26" s="67"/>
      <c r="C26" s="68"/>
      <c r="D26" s="69"/>
      <c r="E26" s="66"/>
    </row>
    <row r="27" spans="2:5">
      <c r="B27" s="15" t="s">
        <v>116</v>
      </c>
      <c r="C27" s="107"/>
      <c r="D27" s="108"/>
    </row>
    <row r="28" spans="2:5" ht="8.1" customHeight="1">
      <c r="B28" s="67"/>
      <c r="C28" s="68"/>
      <c r="D28" s="69"/>
      <c r="E28" s="66"/>
    </row>
    <row r="29" spans="2:5">
      <c r="B29" s="163" t="s">
        <v>117</v>
      </c>
      <c r="C29" s="161"/>
      <c r="D29" s="162"/>
    </row>
    <row r="30" spans="2:5" ht="8.1" customHeight="1">
      <c r="B30" s="67"/>
      <c r="C30" s="68"/>
      <c r="D30" s="69"/>
      <c r="E30" s="66"/>
    </row>
    <row r="31" spans="2:5">
      <c r="B31" s="15" t="s">
        <v>118</v>
      </c>
      <c r="C31" s="107"/>
      <c r="D31" s="108"/>
    </row>
    <row r="32" spans="2:5" ht="8.1" customHeight="1">
      <c r="B32" s="67"/>
      <c r="C32" s="68"/>
      <c r="D32" s="69"/>
      <c r="E32" s="66"/>
    </row>
    <row r="33" spans="2:5">
      <c r="B33" s="163" t="s">
        <v>119</v>
      </c>
      <c r="C33" s="161"/>
      <c r="D33" s="162"/>
    </row>
    <row r="34" spans="2:5" ht="8.1" customHeight="1">
      <c r="B34" s="67"/>
      <c r="C34" s="68"/>
      <c r="D34" s="69"/>
      <c r="E34" s="66"/>
    </row>
    <row r="35" spans="2:5">
      <c r="B35" s="15" t="s">
        <v>120</v>
      </c>
      <c r="C35" s="107"/>
      <c r="D35" s="108"/>
    </row>
    <row r="36" spans="2:5" ht="8.1" customHeight="1">
      <c r="B36" s="67"/>
      <c r="C36" s="68"/>
      <c r="D36" s="69"/>
      <c r="E36" s="66"/>
    </row>
    <row r="37" spans="2:5">
      <c r="B37" s="163" t="s">
        <v>121</v>
      </c>
      <c r="C37" s="161"/>
      <c r="D37" s="162"/>
    </row>
    <row r="38" spans="2:5" ht="8.1" customHeight="1">
      <c r="B38" s="66"/>
      <c r="C38" s="66"/>
      <c r="D38" s="66"/>
      <c r="E38" s="66"/>
    </row>
    <row r="40" spans="2:5" ht="15">
      <c r="B40" s="21" t="s">
        <v>268</v>
      </c>
    </row>
    <row r="41" spans="2:5">
      <c r="B41" s="8" t="s">
        <v>258</v>
      </c>
    </row>
    <row r="42" spans="2:5">
      <c r="B42" s="8" t="s">
        <v>266</v>
      </c>
    </row>
    <row r="44" spans="2:5" ht="15">
      <c r="B44" s="50" t="s">
        <v>313</v>
      </c>
      <c r="C44" s="49" t="s">
        <v>314</v>
      </c>
      <c r="D44" s="48"/>
    </row>
  </sheetData>
  <sheetProtection password="CFC0" sheet="1" objects="1" scenarios="1"/>
  <hyperlinks>
    <hyperlink ref="B44" location="'Folhas Conscienciograma'!A1" display="Clique"/>
    <hyperlink ref="C44" location="'Folhas Conscienciograma'!A1" display="para acessar a planilha Folhas Concienciograma"/>
  </hyperlinks>
  <pageMargins left="0.75" right="0.75" top="1" bottom="1" header="0.5" footer="0.5"/>
  <pageSetup paperSize="9" orientation="landscape" horizontalDpi="4294967292" verticalDpi="4294967292" r:id="rId1"/>
  <legacyDrawing r:id="rId2"/>
</worksheet>
</file>

<file path=xl/worksheets/sheet13.xml><?xml version="1.0" encoding="utf-8"?>
<worksheet xmlns="http://schemas.openxmlformats.org/spreadsheetml/2006/main" xmlns:r="http://schemas.openxmlformats.org/officeDocument/2006/relationships">
  <dimension ref="B1:L65"/>
  <sheetViews>
    <sheetView showGridLines="0" workbookViewId="0">
      <selection activeCell="B1" sqref="B1:L1"/>
    </sheetView>
  </sheetViews>
  <sheetFormatPr defaultRowHeight="14.25"/>
  <cols>
    <col min="1" max="6" width="9" style="8"/>
    <col min="7" max="7" width="6.375" style="8" customWidth="1"/>
    <col min="8" max="16384" width="9" style="8"/>
  </cols>
  <sheetData>
    <row r="1" spans="2:12" ht="26.25" customHeight="1" thickBot="1">
      <c r="B1" s="214" t="s">
        <v>249</v>
      </c>
      <c r="C1" s="214"/>
      <c r="D1" s="214"/>
      <c r="E1" s="214"/>
      <c r="F1" s="214"/>
      <c r="G1" s="214"/>
      <c r="H1" s="214"/>
      <c r="I1" s="214"/>
      <c r="J1" s="214"/>
      <c r="K1" s="214"/>
      <c r="L1" s="214"/>
    </row>
    <row r="2" spans="2:12" ht="15" thickTop="1">
      <c r="G2" s="22"/>
    </row>
    <row r="3" spans="2:12" ht="15">
      <c r="B3" s="9" t="s">
        <v>139</v>
      </c>
      <c r="G3" s="22"/>
      <c r="H3" s="9" t="s">
        <v>150</v>
      </c>
    </row>
    <row r="4" spans="2:12">
      <c r="B4" s="8" t="s">
        <v>140</v>
      </c>
      <c r="G4" s="22"/>
      <c r="H4" s="8" t="s">
        <v>151</v>
      </c>
    </row>
    <row r="5" spans="2:12">
      <c r="B5" s="8" t="s">
        <v>141</v>
      </c>
      <c r="G5" s="22"/>
      <c r="H5" s="8" t="s">
        <v>152</v>
      </c>
    </row>
    <row r="6" spans="2:12">
      <c r="B6" s="8" t="s">
        <v>142</v>
      </c>
      <c r="G6" s="22"/>
      <c r="H6" s="8" t="s">
        <v>153</v>
      </c>
    </row>
    <row r="7" spans="2:12">
      <c r="B7" s="8" t="s">
        <v>143</v>
      </c>
      <c r="G7" s="22"/>
      <c r="H7" s="8" t="s">
        <v>154</v>
      </c>
    </row>
    <row r="8" spans="2:12">
      <c r="B8" s="8" t="s">
        <v>144</v>
      </c>
      <c r="G8" s="22"/>
      <c r="H8" s="8" t="s">
        <v>155</v>
      </c>
    </row>
    <row r="9" spans="2:12">
      <c r="B9" s="8" t="s">
        <v>145</v>
      </c>
      <c r="G9" s="22"/>
      <c r="H9" s="8" t="s">
        <v>156</v>
      </c>
    </row>
    <row r="10" spans="2:12">
      <c r="B10" s="8" t="s">
        <v>146</v>
      </c>
      <c r="G10" s="22"/>
      <c r="H10" s="8" t="s">
        <v>157</v>
      </c>
    </row>
    <row r="11" spans="2:12">
      <c r="B11" s="8" t="s">
        <v>147</v>
      </c>
      <c r="G11" s="22"/>
      <c r="H11" s="8" t="s">
        <v>158</v>
      </c>
    </row>
    <row r="12" spans="2:12">
      <c r="B12" s="8" t="s">
        <v>148</v>
      </c>
      <c r="G12" s="22"/>
      <c r="H12" s="8" t="s">
        <v>159</v>
      </c>
    </row>
    <row r="13" spans="2:12">
      <c r="B13" s="8" t="s">
        <v>149</v>
      </c>
      <c r="G13" s="22"/>
      <c r="H13" s="8" t="s">
        <v>160</v>
      </c>
    </row>
    <row r="14" spans="2:12" ht="15" thickBot="1">
      <c r="G14" s="22"/>
    </row>
    <row r="15" spans="2:12" ht="15" thickTop="1">
      <c r="B15" s="23"/>
      <c r="C15" s="23"/>
      <c r="D15" s="23"/>
      <c r="E15" s="23"/>
      <c r="F15" s="23"/>
      <c r="G15" s="24"/>
      <c r="H15" s="23"/>
      <c r="I15" s="23"/>
      <c r="J15" s="23"/>
      <c r="K15" s="23"/>
      <c r="L15" s="23"/>
    </row>
    <row r="16" spans="2:12" ht="15">
      <c r="B16" s="9" t="s">
        <v>161</v>
      </c>
      <c r="G16" s="22"/>
      <c r="H16" s="9" t="s">
        <v>172</v>
      </c>
    </row>
    <row r="17" spans="2:12">
      <c r="B17" s="8" t="s">
        <v>162</v>
      </c>
      <c r="G17" s="22"/>
      <c r="H17" s="8" t="s">
        <v>173</v>
      </c>
    </row>
    <row r="18" spans="2:12">
      <c r="B18" s="8" t="s">
        <v>163</v>
      </c>
      <c r="G18" s="22"/>
      <c r="H18" s="8" t="s">
        <v>174</v>
      </c>
    </row>
    <row r="19" spans="2:12">
      <c r="B19" s="8" t="s">
        <v>164</v>
      </c>
      <c r="G19" s="22"/>
      <c r="H19" s="8" t="s">
        <v>175</v>
      </c>
    </row>
    <row r="20" spans="2:12">
      <c r="B20" s="8" t="s">
        <v>165</v>
      </c>
      <c r="G20" s="22"/>
      <c r="H20" s="8" t="s">
        <v>176</v>
      </c>
    </row>
    <row r="21" spans="2:12">
      <c r="B21" s="8" t="s">
        <v>166</v>
      </c>
      <c r="G21" s="22"/>
      <c r="H21" s="8" t="s">
        <v>177</v>
      </c>
    </row>
    <row r="22" spans="2:12">
      <c r="B22" s="8" t="s">
        <v>167</v>
      </c>
      <c r="G22" s="22"/>
      <c r="H22" s="8" t="s">
        <v>178</v>
      </c>
    </row>
    <row r="23" spans="2:12">
      <c r="B23" s="8" t="s">
        <v>168</v>
      </c>
      <c r="G23" s="22"/>
      <c r="H23" s="8" t="s">
        <v>179</v>
      </c>
    </row>
    <row r="24" spans="2:12">
      <c r="B24" s="8" t="s">
        <v>169</v>
      </c>
      <c r="G24" s="22"/>
      <c r="H24" s="8" t="s">
        <v>180</v>
      </c>
    </row>
    <row r="25" spans="2:12">
      <c r="B25" s="8" t="s">
        <v>170</v>
      </c>
      <c r="G25" s="22"/>
      <c r="H25" s="8" t="s">
        <v>181</v>
      </c>
    </row>
    <row r="26" spans="2:12">
      <c r="B26" s="8" t="s">
        <v>171</v>
      </c>
      <c r="G26" s="22"/>
      <c r="H26" s="8" t="s">
        <v>182</v>
      </c>
    </row>
    <row r="27" spans="2:12" ht="15" thickBot="1">
      <c r="G27" s="22"/>
    </row>
    <row r="28" spans="2:12" ht="15" thickTop="1">
      <c r="B28" s="23"/>
      <c r="C28" s="23"/>
      <c r="D28" s="23"/>
      <c r="E28" s="23"/>
      <c r="F28" s="23"/>
      <c r="G28" s="24"/>
      <c r="H28" s="23"/>
      <c r="I28" s="23"/>
      <c r="J28" s="23"/>
      <c r="K28" s="23"/>
      <c r="L28" s="23"/>
    </row>
    <row r="29" spans="2:12" ht="15">
      <c r="B29" s="9" t="s">
        <v>183</v>
      </c>
      <c r="G29" s="22"/>
      <c r="H29" s="9" t="s">
        <v>194</v>
      </c>
    </row>
    <row r="30" spans="2:12">
      <c r="B30" s="8" t="s">
        <v>184</v>
      </c>
      <c r="G30" s="22"/>
      <c r="H30" s="8" t="s">
        <v>195</v>
      </c>
    </row>
    <row r="31" spans="2:12">
      <c r="B31" s="8" t="s">
        <v>185</v>
      </c>
      <c r="G31" s="22"/>
      <c r="H31" s="8" t="s">
        <v>196</v>
      </c>
    </row>
    <row r="32" spans="2:12">
      <c r="B32" s="8" t="s">
        <v>186</v>
      </c>
      <c r="G32" s="22"/>
      <c r="H32" s="8" t="s">
        <v>197</v>
      </c>
    </row>
    <row r="33" spans="2:12">
      <c r="B33" s="8" t="s">
        <v>187</v>
      </c>
      <c r="G33" s="22"/>
      <c r="H33" s="8" t="s">
        <v>198</v>
      </c>
    </row>
    <row r="34" spans="2:12">
      <c r="B34" s="8" t="s">
        <v>188</v>
      </c>
      <c r="G34" s="22"/>
      <c r="H34" s="8" t="s">
        <v>199</v>
      </c>
    </row>
    <row r="35" spans="2:12">
      <c r="B35" s="8" t="s">
        <v>189</v>
      </c>
      <c r="G35" s="22"/>
      <c r="H35" s="8" t="s">
        <v>200</v>
      </c>
    </row>
    <row r="36" spans="2:12">
      <c r="B36" s="8" t="s">
        <v>190</v>
      </c>
      <c r="G36" s="22"/>
      <c r="H36" s="8" t="s">
        <v>201</v>
      </c>
    </row>
    <row r="37" spans="2:12">
      <c r="B37" s="8" t="s">
        <v>191</v>
      </c>
      <c r="G37" s="22"/>
      <c r="H37" s="8" t="s">
        <v>202</v>
      </c>
    </row>
    <row r="38" spans="2:12">
      <c r="B38" s="8" t="s">
        <v>192</v>
      </c>
      <c r="G38" s="22"/>
      <c r="H38" s="8" t="s">
        <v>203</v>
      </c>
    </row>
    <row r="39" spans="2:12">
      <c r="B39" s="8" t="s">
        <v>193</v>
      </c>
      <c r="G39" s="22"/>
      <c r="H39" s="8" t="s">
        <v>204</v>
      </c>
    </row>
    <row r="40" spans="2:12" ht="15" thickBot="1">
      <c r="G40" s="22"/>
    </row>
    <row r="41" spans="2:12" ht="15" thickTop="1">
      <c r="B41" s="23"/>
      <c r="C41" s="23"/>
      <c r="D41" s="23"/>
      <c r="E41" s="23"/>
      <c r="F41" s="23"/>
      <c r="G41" s="24"/>
      <c r="H41" s="23"/>
      <c r="I41" s="23"/>
      <c r="J41" s="23"/>
      <c r="K41" s="23"/>
      <c r="L41" s="23"/>
    </row>
    <row r="42" spans="2:12" ht="15">
      <c r="B42" s="9" t="s">
        <v>205</v>
      </c>
      <c r="G42" s="22"/>
      <c r="H42" s="9" t="s">
        <v>216</v>
      </c>
    </row>
    <row r="43" spans="2:12">
      <c r="B43" s="8" t="s">
        <v>206</v>
      </c>
      <c r="G43" s="22"/>
      <c r="H43" s="8" t="s">
        <v>217</v>
      </c>
    </row>
    <row r="44" spans="2:12">
      <c r="B44" s="8" t="s">
        <v>207</v>
      </c>
      <c r="G44" s="22"/>
      <c r="H44" s="8" t="s">
        <v>218</v>
      </c>
    </row>
    <row r="45" spans="2:12">
      <c r="B45" s="8" t="s">
        <v>208</v>
      </c>
      <c r="G45" s="22"/>
      <c r="H45" s="8" t="s">
        <v>219</v>
      </c>
    </row>
    <row r="46" spans="2:12">
      <c r="B46" s="8" t="s">
        <v>209</v>
      </c>
      <c r="G46" s="22"/>
      <c r="H46" s="8" t="s">
        <v>220</v>
      </c>
    </row>
    <row r="47" spans="2:12">
      <c r="B47" s="8" t="s">
        <v>210</v>
      </c>
      <c r="G47" s="22"/>
      <c r="H47" s="8" t="s">
        <v>221</v>
      </c>
    </row>
    <row r="48" spans="2:12">
      <c r="B48" s="8" t="s">
        <v>211</v>
      </c>
      <c r="G48" s="22"/>
      <c r="H48" s="8" t="s">
        <v>222</v>
      </c>
    </row>
    <row r="49" spans="2:12">
      <c r="B49" s="8" t="s">
        <v>212</v>
      </c>
      <c r="G49" s="22"/>
      <c r="H49" s="8" t="s">
        <v>223</v>
      </c>
    </row>
    <row r="50" spans="2:12">
      <c r="B50" s="8" t="s">
        <v>213</v>
      </c>
      <c r="G50" s="22"/>
      <c r="H50" s="8" t="s">
        <v>224</v>
      </c>
    </row>
    <row r="51" spans="2:12">
      <c r="B51" s="8" t="s">
        <v>214</v>
      </c>
      <c r="G51" s="22"/>
      <c r="H51" s="8" t="s">
        <v>225</v>
      </c>
    </row>
    <row r="52" spans="2:12">
      <c r="B52" s="8" t="s">
        <v>215</v>
      </c>
      <c r="G52" s="22"/>
      <c r="H52" s="8" t="s">
        <v>226</v>
      </c>
    </row>
    <row r="53" spans="2:12" ht="15" thickBot="1">
      <c r="G53" s="22"/>
    </row>
    <row r="54" spans="2:12" ht="15" thickTop="1">
      <c r="B54" s="23"/>
      <c r="C54" s="23"/>
      <c r="D54" s="23"/>
      <c r="E54" s="23"/>
      <c r="F54" s="23"/>
      <c r="G54" s="24"/>
      <c r="H54" s="23"/>
      <c r="I54" s="23"/>
      <c r="J54" s="23"/>
      <c r="K54" s="23"/>
      <c r="L54" s="23"/>
    </row>
    <row r="55" spans="2:12" ht="15">
      <c r="B55" s="9" t="s">
        <v>227</v>
      </c>
      <c r="G55" s="22"/>
      <c r="H55" s="9" t="s">
        <v>238</v>
      </c>
    </row>
    <row r="56" spans="2:12">
      <c r="B56" s="8" t="s">
        <v>228</v>
      </c>
      <c r="G56" s="22"/>
      <c r="H56" s="8" t="s">
        <v>239</v>
      </c>
    </row>
    <row r="57" spans="2:12">
      <c r="B57" s="8" t="s">
        <v>229</v>
      </c>
      <c r="G57" s="22"/>
      <c r="H57" s="8" t="s">
        <v>240</v>
      </c>
    </row>
    <row r="58" spans="2:12">
      <c r="B58" s="8" t="s">
        <v>230</v>
      </c>
      <c r="G58" s="22"/>
      <c r="H58" s="8" t="s">
        <v>241</v>
      </c>
    </row>
    <row r="59" spans="2:12">
      <c r="B59" s="8" t="s">
        <v>231</v>
      </c>
      <c r="G59" s="22"/>
      <c r="H59" s="8" t="s">
        <v>242</v>
      </c>
    </row>
    <row r="60" spans="2:12">
      <c r="B60" s="8" t="s">
        <v>232</v>
      </c>
      <c r="G60" s="22"/>
      <c r="H60" s="8" t="s">
        <v>243</v>
      </c>
    </row>
    <row r="61" spans="2:12">
      <c r="B61" s="8" t="s">
        <v>233</v>
      </c>
      <c r="G61" s="22"/>
      <c r="H61" s="8" t="s">
        <v>244</v>
      </c>
    </row>
    <row r="62" spans="2:12">
      <c r="B62" s="8" t="s">
        <v>234</v>
      </c>
      <c r="G62" s="22"/>
      <c r="H62" s="8" t="s">
        <v>245</v>
      </c>
    </row>
    <row r="63" spans="2:12">
      <c r="B63" s="8" t="s">
        <v>235</v>
      </c>
      <c r="G63" s="22"/>
      <c r="H63" s="8" t="s">
        <v>246</v>
      </c>
    </row>
    <row r="64" spans="2:12">
      <c r="B64" s="8" t="s">
        <v>236</v>
      </c>
      <c r="G64" s="22"/>
      <c r="H64" s="8" t="s">
        <v>247</v>
      </c>
    </row>
    <row r="65" spans="2:8">
      <c r="B65" s="8" t="s">
        <v>237</v>
      </c>
      <c r="G65" s="22"/>
      <c r="H65" s="8" t="s">
        <v>248</v>
      </c>
    </row>
  </sheetData>
  <sheetProtection password="CFC0" sheet="1" objects="1" scenarios="1"/>
  <mergeCells count="1">
    <mergeCell ref="B1:L1"/>
  </mergeCells>
  <pageMargins left="0.51181102362204722" right="0.51181102362204722" top="0.78740157480314965" bottom="0.78740157480314965" header="0.31496062992125984" footer="0.31496062992125984"/>
  <pageSetup paperSize="119" orientation="landscape" horizontalDpi="300" verticalDpi="300" r:id="rId1"/>
</worksheet>
</file>

<file path=xl/worksheets/sheet14.xml><?xml version="1.0" encoding="utf-8"?>
<worksheet xmlns="http://schemas.openxmlformats.org/spreadsheetml/2006/main" xmlns:r="http://schemas.openxmlformats.org/officeDocument/2006/relationships">
  <sheetPr>
    <tabColor theme="7" tint="-0.249977111117893"/>
  </sheetPr>
  <dimension ref="B1:K133"/>
  <sheetViews>
    <sheetView showGridLines="0" zoomScalePageLayoutView="150" workbookViewId="0">
      <selection activeCell="B8" sqref="B8"/>
    </sheetView>
  </sheetViews>
  <sheetFormatPr defaultColWidth="10.875" defaultRowHeight="14.25"/>
  <cols>
    <col min="1" max="1" width="4.25" style="8" customWidth="1"/>
    <col min="2" max="2" width="6.625" style="8" customWidth="1"/>
    <col min="3" max="3" width="7.75" style="8" customWidth="1"/>
    <col min="4" max="4" width="95.375" style="8" customWidth="1"/>
    <col min="5" max="5" width="7.375" style="8" customWidth="1"/>
    <col min="6" max="8" width="10.875" style="8"/>
    <col min="9" max="11" width="0" style="8" hidden="1" customWidth="1"/>
    <col min="12" max="16384" width="10.875" style="8"/>
  </cols>
  <sheetData>
    <row r="1" spans="2:11" ht="18.75" thickBot="1">
      <c r="B1" s="32" t="s">
        <v>274</v>
      </c>
      <c r="C1" s="33"/>
      <c r="D1" s="34"/>
    </row>
    <row r="2" spans="2:11" ht="15" thickTop="1">
      <c r="F2" s="109" t="s">
        <v>129</v>
      </c>
      <c r="G2" s="109"/>
      <c r="H2" s="109">
        <f>SUM(I2:K2)</f>
        <v>0</v>
      </c>
      <c r="I2" s="119">
        <f>'Traço-Fardo'!I2</f>
        <v>0</v>
      </c>
      <c r="J2" s="119">
        <f>'Traço-Faltante'!I2</f>
        <v>0</v>
      </c>
      <c r="K2" s="119">
        <f>'Erros Pessoais'!I2</f>
        <v>0</v>
      </c>
    </row>
    <row r="3" spans="2:11">
      <c r="B3" s="8" t="s">
        <v>323</v>
      </c>
      <c r="F3" s="109" t="s">
        <v>130</v>
      </c>
      <c r="G3" s="109"/>
      <c r="H3" s="109">
        <f t="shared" ref="H3:H11" si="0">SUM(I3:K3)</f>
        <v>0</v>
      </c>
      <c r="I3" s="119">
        <f>'Traço-Fardo'!I3</f>
        <v>0</v>
      </c>
      <c r="J3" s="119">
        <f>'Traço-Faltante'!I3</f>
        <v>0</v>
      </c>
      <c r="K3" s="119">
        <f>'Erros Pessoais'!I3</f>
        <v>0</v>
      </c>
    </row>
    <row r="4" spans="2:11">
      <c r="B4" s="8" t="s">
        <v>324</v>
      </c>
      <c r="F4" s="109" t="s">
        <v>131</v>
      </c>
      <c r="G4" s="109"/>
      <c r="H4" s="109">
        <f t="shared" si="0"/>
        <v>0</v>
      </c>
      <c r="I4" s="119">
        <f>'Traço-Fardo'!I4</f>
        <v>0</v>
      </c>
      <c r="J4" s="119">
        <f>'Traço-Faltante'!I4</f>
        <v>0</v>
      </c>
      <c r="K4" s="119">
        <f>'Erros Pessoais'!I4</f>
        <v>0</v>
      </c>
    </row>
    <row r="5" spans="2:11">
      <c r="F5" s="109" t="s">
        <v>126</v>
      </c>
      <c r="G5" s="109"/>
      <c r="H5" s="109">
        <f t="shared" si="0"/>
        <v>0</v>
      </c>
      <c r="I5" s="119">
        <f>'Traço-Fardo'!I5</f>
        <v>0</v>
      </c>
      <c r="J5" s="119">
        <f>'Traço-Faltante'!I5</f>
        <v>0</v>
      </c>
      <c r="K5" s="119">
        <f>'Erros Pessoais'!I5</f>
        <v>0</v>
      </c>
    </row>
    <row r="6" spans="2:11">
      <c r="B6" s="8" t="s">
        <v>325</v>
      </c>
      <c r="F6" s="109" t="s">
        <v>132</v>
      </c>
      <c r="G6" s="109"/>
      <c r="H6" s="109">
        <f t="shared" si="0"/>
        <v>0</v>
      </c>
      <c r="I6" s="119">
        <f>'Traço-Fardo'!I6</f>
        <v>0</v>
      </c>
      <c r="J6" s="119">
        <f>'Traço-Faltante'!I6</f>
        <v>0</v>
      </c>
      <c r="K6" s="119">
        <f>'Erros Pessoais'!I6</f>
        <v>0</v>
      </c>
    </row>
    <row r="7" spans="2:11">
      <c r="B7" s="8" t="s">
        <v>850</v>
      </c>
      <c r="F7" s="109" t="s">
        <v>133</v>
      </c>
      <c r="G7" s="109"/>
      <c r="H7" s="109">
        <f t="shared" si="0"/>
        <v>0</v>
      </c>
      <c r="I7" s="119">
        <f>'Traço-Fardo'!I7</f>
        <v>0</v>
      </c>
      <c r="J7" s="119">
        <f>'Traço-Faltante'!I7</f>
        <v>0</v>
      </c>
      <c r="K7" s="119">
        <f>'Erros Pessoais'!I7</f>
        <v>0</v>
      </c>
    </row>
    <row r="8" spans="2:11">
      <c r="F8" s="109" t="s">
        <v>134</v>
      </c>
      <c r="G8" s="109"/>
      <c r="H8" s="109">
        <f t="shared" si="0"/>
        <v>0</v>
      </c>
      <c r="I8" s="119">
        <f>'Traço-Fardo'!I8</f>
        <v>0</v>
      </c>
      <c r="J8" s="119">
        <f>'Traço-Faltante'!I8</f>
        <v>0</v>
      </c>
      <c r="K8" s="119">
        <f>'Erros Pessoais'!I8</f>
        <v>0</v>
      </c>
    </row>
    <row r="9" spans="2:11" ht="18">
      <c r="B9" s="37"/>
      <c r="C9" s="37"/>
      <c r="D9" s="37" t="s">
        <v>275</v>
      </c>
      <c r="F9" s="124" t="s">
        <v>135</v>
      </c>
      <c r="G9" s="109"/>
      <c r="H9" s="109">
        <f t="shared" si="0"/>
        <v>0</v>
      </c>
      <c r="I9" s="119">
        <f>'Traço-Fardo'!I9</f>
        <v>0</v>
      </c>
      <c r="J9" s="119">
        <f>'Traço-Faltante'!I9</f>
        <v>0</v>
      </c>
      <c r="K9" s="119">
        <f>'Erros Pessoais'!I9</f>
        <v>0</v>
      </c>
    </row>
    <row r="10" spans="2:11" ht="15">
      <c r="B10" s="215">
        <v>1</v>
      </c>
      <c r="C10" s="35" t="s">
        <v>270</v>
      </c>
      <c r="D10" s="131">
        <f>'Traço-Fardo'!C16</f>
        <v>0</v>
      </c>
      <c r="F10" s="109" t="s">
        <v>136</v>
      </c>
      <c r="G10" s="109"/>
      <c r="H10" s="109">
        <f t="shared" si="0"/>
        <v>0</v>
      </c>
      <c r="I10" s="119">
        <f>'Traço-Fardo'!I13</f>
        <v>0</v>
      </c>
      <c r="J10" s="119">
        <f>'Traço-Faltante'!I10</f>
        <v>0</v>
      </c>
      <c r="K10" s="119">
        <f>'Erros Pessoais'!I10</f>
        <v>0</v>
      </c>
    </row>
    <row r="11" spans="2:11" ht="15">
      <c r="B11" s="215"/>
      <c r="C11" s="36" t="s">
        <v>271</v>
      </c>
      <c r="D11" s="132">
        <f>'Traço-Fardo'!D16</f>
        <v>0</v>
      </c>
      <c r="F11" s="125" t="s">
        <v>137</v>
      </c>
      <c r="G11" s="109"/>
      <c r="H11" s="109">
        <f t="shared" si="0"/>
        <v>0</v>
      </c>
      <c r="I11" s="119">
        <f>'Traço-Fardo'!I14</f>
        <v>0</v>
      </c>
      <c r="J11" s="119">
        <f>'Traço-Faltante'!I11</f>
        <v>0</v>
      </c>
      <c r="K11" s="119">
        <f>'Erros Pessoais'!I11</f>
        <v>0</v>
      </c>
    </row>
    <row r="12" spans="2:11" ht="15">
      <c r="B12" s="216"/>
      <c r="C12" s="128" t="s">
        <v>272</v>
      </c>
      <c r="D12" s="133"/>
    </row>
    <row r="13" spans="2:11" ht="15.75" thickBot="1">
      <c r="B13" s="129" t="s">
        <v>273</v>
      </c>
      <c r="C13" s="130"/>
      <c r="D13" s="127"/>
    </row>
    <row r="14" spans="2:11" ht="15">
      <c r="B14" s="215">
        <v>2</v>
      </c>
      <c r="C14" s="35" t="s">
        <v>270</v>
      </c>
      <c r="D14" s="131">
        <f>'Traço-Fardo'!C18</f>
        <v>0</v>
      </c>
    </row>
    <row r="15" spans="2:11" ht="15">
      <c r="B15" s="215"/>
      <c r="C15" s="36" t="s">
        <v>271</v>
      </c>
      <c r="D15" s="132">
        <f>'Traço-Fardo'!D18</f>
        <v>0</v>
      </c>
    </row>
    <row r="16" spans="2:11" ht="15">
      <c r="B16" s="216"/>
      <c r="C16" s="128" t="s">
        <v>272</v>
      </c>
      <c r="D16" s="133"/>
    </row>
    <row r="17" spans="2:4" ht="15.75" thickBot="1">
      <c r="B17" s="129" t="s">
        <v>273</v>
      </c>
      <c r="C17" s="130"/>
      <c r="D17" s="127"/>
    </row>
    <row r="18" spans="2:4" ht="15">
      <c r="B18" s="215">
        <v>3</v>
      </c>
      <c r="C18" s="35" t="s">
        <v>270</v>
      </c>
      <c r="D18" s="131">
        <f>'Traço-Fardo'!C20</f>
        <v>0</v>
      </c>
    </row>
    <row r="19" spans="2:4" ht="15">
      <c r="B19" s="215"/>
      <c r="C19" s="36" t="s">
        <v>271</v>
      </c>
      <c r="D19" s="132">
        <f>'Traço-Fardo'!D20</f>
        <v>0</v>
      </c>
    </row>
    <row r="20" spans="2:4" ht="15">
      <c r="B20" s="216"/>
      <c r="C20" s="128" t="s">
        <v>272</v>
      </c>
      <c r="D20" s="133"/>
    </row>
    <row r="21" spans="2:4" ht="15.75" thickBot="1">
      <c r="B21" s="129" t="s">
        <v>273</v>
      </c>
      <c r="C21" s="130"/>
      <c r="D21" s="127"/>
    </row>
    <row r="22" spans="2:4" ht="15">
      <c r="B22" s="215">
        <v>4</v>
      </c>
      <c r="C22" s="35" t="s">
        <v>270</v>
      </c>
      <c r="D22" s="131">
        <f>'Traço-Fardo'!C22</f>
        <v>0</v>
      </c>
    </row>
    <row r="23" spans="2:4" ht="15">
      <c r="B23" s="215"/>
      <c r="C23" s="36" t="s">
        <v>271</v>
      </c>
      <c r="D23" s="132">
        <f>'Traço-Fardo'!D22</f>
        <v>0</v>
      </c>
    </row>
    <row r="24" spans="2:4" ht="15">
      <c r="B24" s="216"/>
      <c r="C24" s="128" t="s">
        <v>272</v>
      </c>
      <c r="D24" s="133"/>
    </row>
    <row r="25" spans="2:4" ht="15.75" thickBot="1">
      <c r="B25" s="129" t="s">
        <v>273</v>
      </c>
      <c r="C25" s="130"/>
      <c r="D25" s="127"/>
    </row>
    <row r="26" spans="2:4" ht="15">
      <c r="B26" s="215">
        <v>5</v>
      </c>
      <c r="C26" s="35" t="s">
        <v>270</v>
      </c>
      <c r="D26" s="131">
        <f>'Traço-Fardo'!C24</f>
        <v>0</v>
      </c>
    </row>
    <row r="27" spans="2:4" ht="15">
      <c r="B27" s="215"/>
      <c r="C27" s="36" t="s">
        <v>271</v>
      </c>
      <c r="D27" s="132">
        <f>'Traço-Fardo'!D24</f>
        <v>0</v>
      </c>
    </row>
    <row r="28" spans="2:4" ht="15">
      <c r="B28" s="216"/>
      <c r="C28" s="128" t="s">
        <v>272</v>
      </c>
      <c r="D28" s="133"/>
    </row>
    <row r="29" spans="2:4" ht="15.75" thickBot="1">
      <c r="B29" s="129" t="s">
        <v>273</v>
      </c>
      <c r="C29" s="130"/>
      <c r="D29" s="127"/>
    </row>
    <row r="30" spans="2:4" ht="15">
      <c r="B30" s="215">
        <v>6</v>
      </c>
      <c r="C30" s="35" t="s">
        <v>270</v>
      </c>
      <c r="D30" s="131">
        <f>'Traço-Fardo'!C26</f>
        <v>0</v>
      </c>
    </row>
    <row r="31" spans="2:4" ht="15">
      <c r="B31" s="215"/>
      <c r="C31" s="36" t="s">
        <v>271</v>
      </c>
      <c r="D31" s="132">
        <f>'Traço-Fardo'!D26</f>
        <v>0</v>
      </c>
    </row>
    <row r="32" spans="2:4" ht="15">
      <c r="B32" s="216"/>
      <c r="C32" s="128" t="s">
        <v>272</v>
      </c>
      <c r="D32" s="133"/>
    </row>
    <row r="33" spans="2:4" ht="15.75" thickBot="1">
      <c r="B33" s="129" t="s">
        <v>273</v>
      </c>
      <c r="C33" s="130"/>
      <c r="D33" s="127"/>
    </row>
    <row r="34" spans="2:4" ht="15">
      <c r="B34" s="215">
        <v>7</v>
      </c>
      <c r="C34" s="35" t="s">
        <v>270</v>
      </c>
      <c r="D34" s="131">
        <f>'Traço-Fardo'!C28</f>
        <v>0</v>
      </c>
    </row>
    <row r="35" spans="2:4" ht="15">
      <c r="B35" s="215"/>
      <c r="C35" s="36" t="s">
        <v>271</v>
      </c>
      <c r="D35" s="132">
        <f>'Traço-Fardo'!D28</f>
        <v>0</v>
      </c>
    </row>
    <row r="36" spans="2:4" ht="15">
      <c r="B36" s="216"/>
      <c r="C36" s="128" t="s">
        <v>272</v>
      </c>
      <c r="D36" s="133"/>
    </row>
    <row r="37" spans="2:4" ht="15.75" thickBot="1">
      <c r="B37" s="129" t="s">
        <v>273</v>
      </c>
      <c r="C37" s="130"/>
      <c r="D37" s="127"/>
    </row>
    <row r="38" spans="2:4" ht="15">
      <c r="B38" s="215">
        <v>8</v>
      </c>
      <c r="C38" s="35" t="s">
        <v>270</v>
      </c>
      <c r="D38" s="131">
        <f>'Traço-Fardo'!C30</f>
        <v>0</v>
      </c>
    </row>
    <row r="39" spans="2:4" ht="15">
      <c r="B39" s="215"/>
      <c r="C39" s="36" t="s">
        <v>271</v>
      </c>
      <c r="D39" s="132">
        <f>'Traço-Fardo'!D30</f>
        <v>0</v>
      </c>
    </row>
    <row r="40" spans="2:4" ht="15">
      <c r="B40" s="216"/>
      <c r="C40" s="128" t="s">
        <v>272</v>
      </c>
      <c r="D40" s="133"/>
    </row>
    <row r="41" spans="2:4" ht="15.75" thickBot="1">
      <c r="B41" s="129" t="s">
        <v>273</v>
      </c>
      <c r="C41" s="130"/>
      <c r="D41" s="127"/>
    </row>
    <row r="42" spans="2:4" ht="15">
      <c r="B42" s="215">
        <v>9</v>
      </c>
      <c r="C42" s="35" t="s">
        <v>270</v>
      </c>
      <c r="D42" s="131">
        <f>'Traço-Fardo'!C32</f>
        <v>0</v>
      </c>
    </row>
    <row r="43" spans="2:4" ht="15">
      <c r="B43" s="215"/>
      <c r="C43" s="36" t="s">
        <v>271</v>
      </c>
      <c r="D43" s="132">
        <f>'Traço-Fardo'!D32</f>
        <v>0</v>
      </c>
    </row>
    <row r="44" spans="2:4" ht="15">
      <c r="B44" s="216"/>
      <c r="C44" s="128" t="s">
        <v>272</v>
      </c>
      <c r="D44" s="133"/>
    </row>
    <row r="45" spans="2:4" ht="15.75" thickBot="1">
      <c r="B45" s="129" t="s">
        <v>273</v>
      </c>
      <c r="C45" s="130"/>
      <c r="D45" s="127"/>
    </row>
    <row r="46" spans="2:4" ht="15">
      <c r="B46" s="215">
        <v>10</v>
      </c>
      <c r="C46" s="35" t="s">
        <v>270</v>
      </c>
      <c r="D46" s="131">
        <f>'Traço-Fardo'!C34</f>
        <v>0</v>
      </c>
    </row>
    <row r="47" spans="2:4" ht="15">
      <c r="B47" s="215"/>
      <c r="C47" s="36" t="s">
        <v>271</v>
      </c>
      <c r="D47" s="132">
        <f>'Traço-Fardo'!D34</f>
        <v>0</v>
      </c>
    </row>
    <row r="48" spans="2:4" ht="15">
      <c r="B48" s="216"/>
      <c r="C48" s="128" t="s">
        <v>272</v>
      </c>
      <c r="D48" s="133"/>
    </row>
    <row r="49" spans="2:4" ht="15.75" thickBot="1">
      <c r="B49" s="129" t="s">
        <v>273</v>
      </c>
      <c r="C49" s="130"/>
      <c r="D49" s="127"/>
    </row>
    <row r="50" spans="2:4">
      <c r="D50" s="134"/>
    </row>
    <row r="51" spans="2:4" ht="18">
      <c r="B51" s="38"/>
      <c r="C51" s="38"/>
      <c r="D51" s="135" t="s">
        <v>276</v>
      </c>
    </row>
    <row r="52" spans="2:4" ht="15">
      <c r="B52" s="215">
        <v>1</v>
      </c>
      <c r="C52" s="35" t="s">
        <v>270</v>
      </c>
      <c r="D52" s="131">
        <f>'Traço-Faltante'!C14</f>
        <v>0</v>
      </c>
    </row>
    <row r="53" spans="2:4" ht="15">
      <c r="B53" s="215"/>
      <c r="C53" s="36" t="s">
        <v>271</v>
      </c>
      <c r="D53" s="132">
        <f>'Traço-Faltante'!D14</f>
        <v>0</v>
      </c>
    </row>
    <row r="54" spans="2:4" ht="15">
      <c r="B54" s="216"/>
      <c r="C54" s="128" t="s">
        <v>272</v>
      </c>
      <c r="D54" s="133"/>
    </row>
    <row r="55" spans="2:4" ht="15.75" thickBot="1">
      <c r="B55" s="129" t="s">
        <v>273</v>
      </c>
      <c r="C55" s="130"/>
      <c r="D55" s="127"/>
    </row>
    <row r="56" spans="2:4" ht="15">
      <c r="B56" s="215">
        <v>2</v>
      </c>
      <c r="C56" s="35" t="s">
        <v>270</v>
      </c>
      <c r="D56" s="131">
        <f>'Traço-Faltante'!C16</f>
        <v>0</v>
      </c>
    </row>
    <row r="57" spans="2:4" ht="15">
      <c r="B57" s="215"/>
      <c r="C57" s="36" t="s">
        <v>271</v>
      </c>
      <c r="D57" s="132">
        <f>'Traço-Faltante'!D16</f>
        <v>0</v>
      </c>
    </row>
    <row r="58" spans="2:4" ht="15">
      <c r="B58" s="216"/>
      <c r="C58" s="128" t="s">
        <v>272</v>
      </c>
      <c r="D58" s="133"/>
    </row>
    <row r="59" spans="2:4" ht="15.75" thickBot="1">
      <c r="B59" s="129" t="s">
        <v>273</v>
      </c>
      <c r="C59" s="130"/>
      <c r="D59" s="127"/>
    </row>
    <row r="60" spans="2:4" ht="15">
      <c r="B60" s="215">
        <v>3</v>
      </c>
      <c r="C60" s="35" t="s">
        <v>270</v>
      </c>
      <c r="D60" s="131">
        <f>'Traço-Faltante'!C18</f>
        <v>0</v>
      </c>
    </row>
    <row r="61" spans="2:4" ht="15">
      <c r="B61" s="215"/>
      <c r="C61" s="36" t="s">
        <v>271</v>
      </c>
      <c r="D61" s="132">
        <f>'Traço-Faltante'!D18</f>
        <v>0</v>
      </c>
    </row>
    <row r="62" spans="2:4" ht="15">
      <c r="B62" s="216"/>
      <c r="C62" s="128" t="s">
        <v>272</v>
      </c>
      <c r="D62" s="133"/>
    </row>
    <row r="63" spans="2:4" ht="15.75" thickBot="1">
      <c r="B63" s="129" t="s">
        <v>273</v>
      </c>
      <c r="C63" s="130"/>
      <c r="D63" s="127"/>
    </row>
    <row r="64" spans="2:4" ht="15">
      <c r="B64" s="215">
        <v>4</v>
      </c>
      <c r="C64" s="35" t="s">
        <v>270</v>
      </c>
      <c r="D64" s="131">
        <f>'Traço-Faltante'!C20</f>
        <v>0</v>
      </c>
    </row>
    <row r="65" spans="2:4" ht="15">
      <c r="B65" s="215"/>
      <c r="C65" s="36" t="s">
        <v>271</v>
      </c>
      <c r="D65" s="132">
        <f>'Traço-Faltante'!D20</f>
        <v>0</v>
      </c>
    </row>
    <row r="66" spans="2:4" ht="15">
      <c r="B66" s="216"/>
      <c r="C66" s="128" t="s">
        <v>272</v>
      </c>
      <c r="D66" s="133"/>
    </row>
    <row r="67" spans="2:4" ht="15.75" thickBot="1">
      <c r="B67" s="129" t="s">
        <v>273</v>
      </c>
      <c r="C67" s="130"/>
      <c r="D67" s="127"/>
    </row>
    <row r="68" spans="2:4" ht="15">
      <c r="B68" s="215">
        <v>5</v>
      </c>
      <c r="C68" s="35" t="s">
        <v>270</v>
      </c>
      <c r="D68" s="131">
        <f>'Traço-Faltante'!C22</f>
        <v>0</v>
      </c>
    </row>
    <row r="69" spans="2:4" ht="15">
      <c r="B69" s="215"/>
      <c r="C69" s="36" t="s">
        <v>271</v>
      </c>
      <c r="D69" s="132">
        <f>'Traço-Faltante'!D22</f>
        <v>0</v>
      </c>
    </row>
    <row r="70" spans="2:4" ht="15">
      <c r="B70" s="216"/>
      <c r="C70" s="128" t="s">
        <v>272</v>
      </c>
      <c r="D70" s="133"/>
    </row>
    <row r="71" spans="2:4" ht="15.75" thickBot="1">
      <c r="B71" s="129" t="s">
        <v>273</v>
      </c>
      <c r="C71" s="130"/>
      <c r="D71" s="127"/>
    </row>
    <row r="72" spans="2:4" ht="15">
      <c r="B72" s="215">
        <v>6</v>
      </c>
      <c r="C72" s="35" t="s">
        <v>270</v>
      </c>
      <c r="D72" s="131">
        <f>'Traço-Faltante'!C24</f>
        <v>0</v>
      </c>
    </row>
    <row r="73" spans="2:4" ht="15">
      <c r="B73" s="215"/>
      <c r="C73" s="36" t="s">
        <v>271</v>
      </c>
      <c r="D73" s="132">
        <f>'Traço-Faltante'!D24</f>
        <v>0</v>
      </c>
    </row>
    <row r="74" spans="2:4" ht="15">
      <c r="B74" s="216"/>
      <c r="C74" s="128" t="s">
        <v>272</v>
      </c>
      <c r="D74" s="133"/>
    </row>
    <row r="75" spans="2:4" ht="15.75" thickBot="1">
      <c r="B75" s="129" t="s">
        <v>273</v>
      </c>
      <c r="C75" s="130"/>
      <c r="D75" s="127"/>
    </row>
    <row r="76" spans="2:4" ht="15">
      <c r="B76" s="215">
        <v>7</v>
      </c>
      <c r="C76" s="35" t="s">
        <v>270</v>
      </c>
      <c r="D76" s="131">
        <f>'Traço-Faltante'!C26</f>
        <v>0</v>
      </c>
    </row>
    <row r="77" spans="2:4" ht="15">
      <c r="B77" s="215"/>
      <c r="C77" s="36" t="s">
        <v>271</v>
      </c>
      <c r="D77" s="132">
        <f>'Traço-Faltante'!D26</f>
        <v>0</v>
      </c>
    </row>
    <row r="78" spans="2:4" ht="15">
      <c r="B78" s="216"/>
      <c r="C78" s="128" t="s">
        <v>272</v>
      </c>
      <c r="D78" s="133"/>
    </row>
    <row r="79" spans="2:4" ht="15.75" thickBot="1">
      <c r="B79" s="129" t="s">
        <v>273</v>
      </c>
      <c r="C79" s="130"/>
      <c r="D79" s="127"/>
    </row>
    <row r="80" spans="2:4" ht="15">
      <c r="B80" s="215">
        <v>8</v>
      </c>
      <c r="C80" s="35" t="s">
        <v>270</v>
      </c>
      <c r="D80" s="131">
        <f>'Traço-Faltante'!C28</f>
        <v>0</v>
      </c>
    </row>
    <row r="81" spans="2:4" ht="15">
      <c r="B81" s="215"/>
      <c r="C81" s="36" t="s">
        <v>271</v>
      </c>
      <c r="D81" s="132">
        <f>'Traço-Faltante'!D28</f>
        <v>0</v>
      </c>
    </row>
    <row r="82" spans="2:4" ht="15">
      <c r="B82" s="216"/>
      <c r="C82" s="128" t="s">
        <v>272</v>
      </c>
      <c r="D82" s="133"/>
    </row>
    <row r="83" spans="2:4" ht="15.75" thickBot="1">
      <c r="B83" s="129" t="s">
        <v>273</v>
      </c>
      <c r="C83" s="130"/>
      <c r="D83" s="127"/>
    </row>
    <row r="84" spans="2:4" ht="15">
      <c r="B84" s="215">
        <v>9</v>
      </c>
      <c r="C84" s="35" t="s">
        <v>270</v>
      </c>
      <c r="D84" s="131">
        <f>'Traço-Faltante'!C30</f>
        <v>0</v>
      </c>
    </row>
    <row r="85" spans="2:4" ht="15">
      <c r="B85" s="215"/>
      <c r="C85" s="36" t="s">
        <v>271</v>
      </c>
      <c r="D85" s="132">
        <f>'Traço-Faltante'!D30</f>
        <v>0</v>
      </c>
    </row>
    <row r="86" spans="2:4" ht="15">
      <c r="B86" s="216"/>
      <c r="C86" s="128" t="s">
        <v>272</v>
      </c>
      <c r="D86" s="133"/>
    </row>
    <row r="87" spans="2:4" ht="15.75" thickBot="1">
      <c r="B87" s="129" t="s">
        <v>273</v>
      </c>
      <c r="C87" s="130"/>
      <c r="D87" s="127"/>
    </row>
    <row r="88" spans="2:4" ht="15">
      <c r="B88" s="215">
        <v>10</v>
      </c>
      <c r="C88" s="35" t="s">
        <v>270</v>
      </c>
      <c r="D88" s="131">
        <f>'Traço-Faltante'!C32</f>
        <v>0</v>
      </c>
    </row>
    <row r="89" spans="2:4" ht="15">
      <c r="B89" s="215"/>
      <c r="C89" s="36" t="s">
        <v>271</v>
      </c>
      <c r="D89" s="132">
        <f>'Traço-Faltante'!D32</f>
        <v>0</v>
      </c>
    </row>
    <row r="90" spans="2:4" ht="15">
      <c r="B90" s="216"/>
      <c r="C90" s="128" t="s">
        <v>272</v>
      </c>
      <c r="D90" s="133"/>
    </row>
    <row r="91" spans="2:4" ht="15.75" thickBot="1">
      <c r="B91" s="129" t="s">
        <v>273</v>
      </c>
      <c r="C91" s="130"/>
      <c r="D91" s="127"/>
    </row>
    <row r="92" spans="2:4">
      <c r="D92" s="134"/>
    </row>
    <row r="93" spans="2:4" ht="18">
      <c r="B93" s="39"/>
      <c r="C93" s="39"/>
      <c r="D93" s="136" t="s">
        <v>277</v>
      </c>
    </row>
    <row r="94" spans="2:4" ht="15">
      <c r="B94" s="215">
        <v>1</v>
      </c>
      <c r="C94" s="35" t="s">
        <v>270</v>
      </c>
      <c r="D94" s="131">
        <f>'Erros Pessoais'!C19</f>
        <v>0</v>
      </c>
    </row>
    <row r="95" spans="2:4" ht="15">
      <c r="B95" s="215"/>
      <c r="C95" s="36" t="s">
        <v>271</v>
      </c>
      <c r="D95" s="132">
        <f>'Erros Pessoais'!D19</f>
        <v>0</v>
      </c>
    </row>
    <row r="96" spans="2:4" ht="15">
      <c r="B96" s="216"/>
      <c r="C96" s="128" t="s">
        <v>272</v>
      </c>
      <c r="D96" s="133"/>
    </row>
    <row r="97" spans="2:4" ht="15.75" thickBot="1">
      <c r="B97" s="129" t="s">
        <v>273</v>
      </c>
      <c r="C97" s="130"/>
      <c r="D97" s="127"/>
    </row>
    <row r="98" spans="2:4" ht="15">
      <c r="B98" s="215">
        <v>2</v>
      </c>
      <c r="C98" s="35" t="s">
        <v>270</v>
      </c>
      <c r="D98" s="131">
        <f>'Erros Pessoais'!C21</f>
        <v>0</v>
      </c>
    </row>
    <row r="99" spans="2:4" ht="15">
      <c r="B99" s="215"/>
      <c r="C99" s="36" t="s">
        <v>271</v>
      </c>
      <c r="D99" s="132">
        <f>'Erros Pessoais'!D21</f>
        <v>0</v>
      </c>
    </row>
    <row r="100" spans="2:4" ht="15">
      <c r="B100" s="216"/>
      <c r="C100" s="128" t="s">
        <v>272</v>
      </c>
      <c r="D100" s="133"/>
    </row>
    <row r="101" spans="2:4" ht="15.75" thickBot="1">
      <c r="B101" s="129" t="s">
        <v>273</v>
      </c>
      <c r="C101" s="130"/>
      <c r="D101" s="127"/>
    </row>
    <row r="102" spans="2:4" ht="15">
      <c r="B102" s="215">
        <v>3</v>
      </c>
      <c r="C102" s="35" t="s">
        <v>270</v>
      </c>
      <c r="D102" s="131">
        <f>'Erros Pessoais'!C23</f>
        <v>0</v>
      </c>
    </row>
    <row r="103" spans="2:4" ht="15">
      <c r="B103" s="215"/>
      <c r="C103" s="36" t="s">
        <v>271</v>
      </c>
      <c r="D103" s="132">
        <f>'Erros Pessoais'!D23</f>
        <v>0</v>
      </c>
    </row>
    <row r="104" spans="2:4" ht="15">
      <c r="B104" s="216"/>
      <c r="C104" s="128" t="s">
        <v>272</v>
      </c>
      <c r="D104" s="133"/>
    </row>
    <row r="105" spans="2:4" ht="15.75" thickBot="1">
      <c r="B105" s="129" t="s">
        <v>273</v>
      </c>
      <c r="C105" s="130"/>
      <c r="D105" s="127"/>
    </row>
    <row r="106" spans="2:4" ht="15">
      <c r="B106" s="215">
        <v>4</v>
      </c>
      <c r="C106" s="35" t="s">
        <v>270</v>
      </c>
      <c r="D106" s="131">
        <f>'Erros Pessoais'!C25</f>
        <v>0</v>
      </c>
    </row>
    <row r="107" spans="2:4" ht="15">
      <c r="B107" s="215"/>
      <c r="C107" s="36" t="s">
        <v>271</v>
      </c>
      <c r="D107" s="132">
        <f>'Erros Pessoais'!D25</f>
        <v>0</v>
      </c>
    </row>
    <row r="108" spans="2:4" ht="15">
      <c r="B108" s="216"/>
      <c r="C108" s="128" t="s">
        <v>272</v>
      </c>
      <c r="D108" s="133"/>
    </row>
    <row r="109" spans="2:4" ht="15.75" thickBot="1">
      <c r="B109" s="129" t="s">
        <v>273</v>
      </c>
      <c r="C109" s="130"/>
      <c r="D109" s="127"/>
    </row>
    <row r="110" spans="2:4" ht="15">
      <c r="B110" s="215">
        <v>5</v>
      </c>
      <c r="C110" s="35" t="s">
        <v>270</v>
      </c>
      <c r="D110" s="131">
        <f>'Erros Pessoais'!C27</f>
        <v>0</v>
      </c>
    </row>
    <row r="111" spans="2:4" ht="15">
      <c r="B111" s="215"/>
      <c r="C111" s="36" t="s">
        <v>271</v>
      </c>
      <c r="D111" s="132">
        <f>'Erros Pessoais'!D27</f>
        <v>0</v>
      </c>
    </row>
    <row r="112" spans="2:4" ht="15">
      <c r="B112" s="216"/>
      <c r="C112" s="128" t="s">
        <v>272</v>
      </c>
      <c r="D112" s="133"/>
    </row>
    <row r="113" spans="2:4" ht="15.75" thickBot="1">
      <c r="B113" s="129" t="s">
        <v>273</v>
      </c>
      <c r="C113" s="130"/>
      <c r="D113" s="127"/>
    </row>
    <row r="114" spans="2:4" ht="15">
      <c r="B114" s="215">
        <v>6</v>
      </c>
      <c r="C114" s="35" t="s">
        <v>270</v>
      </c>
      <c r="D114" s="131">
        <f>'Erros Pessoais'!C29</f>
        <v>0</v>
      </c>
    </row>
    <row r="115" spans="2:4" ht="15">
      <c r="B115" s="215"/>
      <c r="C115" s="36" t="s">
        <v>271</v>
      </c>
      <c r="D115" s="132">
        <f>'Erros Pessoais'!D29</f>
        <v>0</v>
      </c>
    </row>
    <row r="116" spans="2:4" ht="15">
      <c r="B116" s="216"/>
      <c r="C116" s="128" t="s">
        <v>272</v>
      </c>
      <c r="D116" s="133"/>
    </row>
    <row r="117" spans="2:4" ht="15.75" thickBot="1">
      <c r="B117" s="129" t="s">
        <v>273</v>
      </c>
      <c r="C117" s="130"/>
      <c r="D117" s="127"/>
    </row>
    <row r="118" spans="2:4" ht="15">
      <c r="B118" s="215">
        <v>7</v>
      </c>
      <c r="C118" s="35" t="s">
        <v>270</v>
      </c>
      <c r="D118" s="131">
        <f>'Erros Pessoais'!C31</f>
        <v>0</v>
      </c>
    </row>
    <row r="119" spans="2:4" ht="15">
      <c r="B119" s="215"/>
      <c r="C119" s="36" t="s">
        <v>271</v>
      </c>
      <c r="D119" s="132">
        <f>'Erros Pessoais'!D31</f>
        <v>0</v>
      </c>
    </row>
    <row r="120" spans="2:4" ht="15">
      <c r="B120" s="216"/>
      <c r="C120" s="128" t="s">
        <v>272</v>
      </c>
      <c r="D120" s="133"/>
    </row>
    <row r="121" spans="2:4" ht="15.75" thickBot="1">
      <c r="B121" s="129" t="s">
        <v>273</v>
      </c>
      <c r="C121" s="130"/>
      <c r="D121" s="127"/>
    </row>
    <row r="122" spans="2:4" ht="15">
      <c r="B122" s="215">
        <v>8</v>
      </c>
      <c r="C122" s="35" t="s">
        <v>270</v>
      </c>
      <c r="D122" s="131">
        <f>'Erros Pessoais'!C33</f>
        <v>0</v>
      </c>
    </row>
    <row r="123" spans="2:4" ht="15">
      <c r="B123" s="215"/>
      <c r="C123" s="36" t="s">
        <v>271</v>
      </c>
      <c r="D123" s="132">
        <f>'Erros Pessoais'!D33</f>
        <v>0</v>
      </c>
    </row>
    <row r="124" spans="2:4" ht="15">
      <c r="B124" s="216"/>
      <c r="C124" s="128" t="s">
        <v>272</v>
      </c>
      <c r="D124" s="133"/>
    </row>
    <row r="125" spans="2:4" ht="15.75" thickBot="1">
      <c r="B125" s="129" t="s">
        <v>273</v>
      </c>
      <c r="C125" s="130"/>
      <c r="D125" s="127"/>
    </row>
    <row r="126" spans="2:4" ht="15">
      <c r="B126" s="215">
        <v>9</v>
      </c>
      <c r="C126" s="35" t="s">
        <v>270</v>
      </c>
      <c r="D126" s="131">
        <f>'Erros Pessoais'!C35</f>
        <v>0</v>
      </c>
    </row>
    <row r="127" spans="2:4" ht="15">
      <c r="B127" s="215"/>
      <c r="C127" s="36" t="s">
        <v>271</v>
      </c>
      <c r="D127" s="132">
        <f>'Erros Pessoais'!D35</f>
        <v>0</v>
      </c>
    </row>
    <row r="128" spans="2:4" ht="15">
      <c r="B128" s="216"/>
      <c r="C128" s="128" t="s">
        <v>272</v>
      </c>
      <c r="D128" s="133"/>
    </row>
    <row r="129" spans="2:4" ht="15.75" thickBot="1">
      <c r="B129" s="129" t="s">
        <v>273</v>
      </c>
      <c r="C129" s="130"/>
      <c r="D129" s="127"/>
    </row>
    <row r="130" spans="2:4" ht="15">
      <c r="B130" s="215">
        <v>10</v>
      </c>
      <c r="C130" s="35" t="s">
        <v>270</v>
      </c>
      <c r="D130" s="131">
        <f>'Erros Pessoais'!C37</f>
        <v>0</v>
      </c>
    </row>
    <row r="131" spans="2:4" ht="15">
      <c r="B131" s="215"/>
      <c r="C131" s="36" t="s">
        <v>271</v>
      </c>
      <c r="D131" s="132">
        <f>'Erros Pessoais'!D37</f>
        <v>0</v>
      </c>
    </row>
    <row r="132" spans="2:4" ht="15">
      <c r="B132" s="216"/>
      <c r="C132" s="128" t="s">
        <v>272</v>
      </c>
      <c r="D132" s="133"/>
    </row>
    <row r="133" spans="2:4" ht="15.75" thickBot="1">
      <c r="B133" s="129" t="s">
        <v>273</v>
      </c>
      <c r="C133" s="130"/>
      <c r="D133" s="127"/>
    </row>
  </sheetData>
  <sheetProtection password="CFC0" sheet="1" objects="1" scenarios="1"/>
  <mergeCells count="30">
    <mergeCell ref="B122:B124"/>
    <mergeCell ref="B126:B128"/>
    <mergeCell ref="B130:B132"/>
    <mergeCell ref="B98:B100"/>
    <mergeCell ref="B102:B104"/>
    <mergeCell ref="B106:B108"/>
    <mergeCell ref="B110:B112"/>
    <mergeCell ref="B114:B116"/>
    <mergeCell ref="B118:B120"/>
    <mergeCell ref="B94:B96"/>
    <mergeCell ref="B46:B48"/>
    <mergeCell ref="B52:B54"/>
    <mergeCell ref="B56:B58"/>
    <mergeCell ref="B60:B62"/>
    <mergeCell ref="B64:B66"/>
    <mergeCell ref="B68:B70"/>
    <mergeCell ref="B72:B74"/>
    <mergeCell ref="B76:B78"/>
    <mergeCell ref="B80:B82"/>
    <mergeCell ref="B84:B86"/>
    <mergeCell ref="B88:B90"/>
    <mergeCell ref="B42:B44"/>
    <mergeCell ref="B38:B40"/>
    <mergeCell ref="B26:B28"/>
    <mergeCell ref="B10:B12"/>
    <mergeCell ref="B14:B16"/>
    <mergeCell ref="B18:B20"/>
    <mergeCell ref="B22:B24"/>
    <mergeCell ref="B30:B32"/>
    <mergeCell ref="B34:B36"/>
  </mergeCells>
  <pageMargins left="0.75" right="0.75" top="1" bottom="1" header="0.5" footer="0.5"/>
  <pageSetup paperSize="9" orientation="landscape" horizontalDpi="4294967292" verticalDpi="4294967292"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H2"/>
  <sheetViews>
    <sheetView showGridLines="0" zoomScalePageLayoutView="150" workbookViewId="0">
      <selection activeCell="K60" sqref="K60"/>
    </sheetView>
  </sheetViews>
  <sheetFormatPr defaultColWidth="10.875" defaultRowHeight="14.25"/>
  <cols>
    <col min="1" max="16384" width="10.875" style="7"/>
  </cols>
  <sheetData>
    <row r="1" spans="1:8" ht="25.5" customHeight="1" thickBot="1">
      <c r="A1" s="40"/>
      <c r="B1" s="41" t="s">
        <v>106</v>
      </c>
      <c r="C1" s="40"/>
      <c r="D1" s="40"/>
      <c r="F1" s="42" t="s">
        <v>308</v>
      </c>
      <c r="G1" s="193"/>
      <c r="H1" s="194"/>
    </row>
    <row r="2" spans="1:8" ht="15" thickTop="1"/>
  </sheetData>
  <sheetProtection password="CFC0" sheet="1" objects="1" scenarios="1"/>
  <mergeCells count="1">
    <mergeCell ref="G1:H1"/>
  </mergeCells>
  <pageMargins left="0.74803149606299213" right="0.74803149606299213" top="0.98425196850393704" bottom="0.98425196850393704" header="0.51181102362204722" footer="0.51181102362204722"/>
  <pageSetup paperSize="9" scale="80" fitToHeight="4"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sheetPr>
    <tabColor theme="5" tint="0.59999389629810485"/>
  </sheetPr>
  <dimension ref="A1:J50"/>
  <sheetViews>
    <sheetView showGridLines="0" zoomScalePageLayoutView="150" workbookViewId="0">
      <pane ySplit="6" topLeftCell="A7" activePane="bottomLeft" state="frozen"/>
      <selection activeCell="A4" sqref="A4"/>
      <selection pane="bottomLeft" activeCell="B1" sqref="B1:F1"/>
    </sheetView>
  </sheetViews>
  <sheetFormatPr defaultColWidth="8.875" defaultRowHeight="12.75"/>
  <cols>
    <col min="1" max="1" width="6.5" style="72" customWidth="1"/>
    <col min="2" max="2" width="33.5" style="87" customWidth="1"/>
    <col min="3" max="3" width="9.75" style="88" customWidth="1"/>
    <col min="4" max="4" width="4.625" style="88" customWidth="1"/>
    <col min="5" max="5" width="10" style="88" customWidth="1"/>
    <col min="6" max="6" width="35" style="89" customWidth="1"/>
    <col min="7" max="16384" width="8.875" style="72"/>
  </cols>
  <sheetData>
    <row r="1" spans="2:10" ht="26.25" customHeight="1">
      <c r="B1" s="195" t="s">
        <v>4</v>
      </c>
      <c r="C1" s="195"/>
      <c r="D1" s="195"/>
      <c r="E1" s="195"/>
      <c r="F1" s="195"/>
    </row>
    <row r="2" spans="2:10">
      <c r="B2" s="196" t="s">
        <v>310</v>
      </c>
      <c r="C2" s="196"/>
      <c r="D2" s="196"/>
      <c r="E2" s="196"/>
      <c r="F2" s="196"/>
    </row>
    <row r="3" spans="2:10" ht="27" customHeight="1">
      <c r="B3" s="199" t="s">
        <v>309</v>
      </c>
      <c r="C3" s="199"/>
      <c r="D3" s="199"/>
      <c r="E3" s="199"/>
      <c r="F3" s="199"/>
    </row>
    <row r="4" spans="2:10" ht="22.5" customHeight="1">
      <c r="B4" s="200" t="s">
        <v>827</v>
      </c>
      <c r="C4" s="200"/>
      <c r="D4" s="200"/>
      <c r="E4" s="200"/>
      <c r="F4" s="200"/>
      <c r="G4" s="200"/>
      <c r="H4" s="200"/>
      <c r="I4" s="200"/>
      <c r="J4" s="200"/>
    </row>
    <row r="5" spans="2:10" ht="18.75" customHeight="1">
      <c r="B5" s="192" t="s">
        <v>826</v>
      </c>
      <c r="C5" s="182"/>
      <c r="D5" s="182"/>
      <c r="E5" s="182"/>
      <c r="F5" s="182"/>
      <c r="G5" s="182"/>
      <c r="H5" s="182"/>
      <c r="I5" s="182"/>
      <c r="J5" s="182"/>
    </row>
    <row r="6" spans="2:10" s="75" customFormat="1" ht="17.25" customHeight="1" thickBot="1">
      <c r="B6" s="197" t="s">
        <v>5</v>
      </c>
      <c r="C6" s="197"/>
      <c r="D6" s="73" t="s">
        <v>3</v>
      </c>
      <c r="E6" s="198" t="s">
        <v>6</v>
      </c>
      <c r="F6" s="198"/>
      <c r="G6" s="74">
        <v>1</v>
      </c>
    </row>
    <row r="7" spans="2:10" s="77" customFormat="1" ht="5.25" customHeight="1">
      <c r="B7" s="76"/>
      <c r="C7" s="76"/>
      <c r="D7" s="76"/>
      <c r="E7" s="76"/>
      <c r="F7" s="76"/>
    </row>
    <row r="8" spans="2:10" ht="17.25" customHeight="1">
      <c r="B8" s="78" t="s">
        <v>7</v>
      </c>
      <c r="C8" s="5"/>
      <c r="D8" s="79">
        <v>1</v>
      </c>
      <c r="E8" s="159">
        <f>G$6-C8</f>
        <v>1</v>
      </c>
      <c r="F8" s="80" t="s">
        <v>40</v>
      </c>
      <c r="H8" s="81"/>
    </row>
    <row r="9" spans="2:10" ht="17.25" customHeight="1">
      <c r="B9" s="78" t="s">
        <v>14</v>
      </c>
      <c r="C9" s="6"/>
      <c r="D9" s="82">
        <v>2</v>
      </c>
      <c r="E9" s="159">
        <f t="shared" ref="E9:E37" si="0">G$6-C9</f>
        <v>1</v>
      </c>
      <c r="F9" s="80" t="s">
        <v>41</v>
      </c>
      <c r="H9" s="81"/>
    </row>
    <row r="10" spans="2:10" ht="17.25" customHeight="1">
      <c r="B10" s="78" t="s">
        <v>15</v>
      </c>
      <c r="C10" s="6"/>
      <c r="D10" s="82">
        <v>3</v>
      </c>
      <c r="E10" s="159">
        <f t="shared" si="0"/>
        <v>1</v>
      </c>
      <c r="F10" s="80" t="s">
        <v>42</v>
      </c>
      <c r="H10" s="81"/>
    </row>
    <row r="11" spans="2:10" ht="17.25" customHeight="1">
      <c r="B11" s="78" t="s">
        <v>16</v>
      </c>
      <c r="C11" s="6"/>
      <c r="D11" s="82">
        <v>4</v>
      </c>
      <c r="E11" s="159">
        <f t="shared" si="0"/>
        <v>1</v>
      </c>
      <c r="F11" s="80" t="s">
        <v>43</v>
      </c>
      <c r="H11" s="81"/>
    </row>
    <row r="12" spans="2:10" ht="17.25" customHeight="1">
      <c r="B12" s="78" t="s">
        <v>17</v>
      </c>
      <c r="C12" s="6"/>
      <c r="D12" s="82">
        <v>5</v>
      </c>
      <c r="E12" s="159">
        <f t="shared" si="0"/>
        <v>1</v>
      </c>
      <c r="F12" s="80" t="s">
        <v>44</v>
      </c>
      <c r="H12" s="81"/>
    </row>
    <row r="13" spans="2:10" ht="17.25" customHeight="1">
      <c r="B13" s="78" t="s">
        <v>18</v>
      </c>
      <c r="C13" s="6"/>
      <c r="D13" s="82">
        <v>6</v>
      </c>
      <c r="E13" s="159">
        <f t="shared" si="0"/>
        <v>1</v>
      </c>
      <c r="F13" s="80" t="s">
        <v>45</v>
      </c>
      <c r="H13" s="81"/>
    </row>
    <row r="14" spans="2:10" ht="17.25" customHeight="1">
      <c r="B14" s="78" t="s">
        <v>19</v>
      </c>
      <c r="C14" s="6"/>
      <c r="D14" s="82">
        <v>7</v>
      </c>
      <c r="E14" s="159">
        <f t="shared" si="0"/>
        <v>1</v>
      </c>
      <c r="F14" s="80" t="s">
        <v>46</v>
      </c>
      <c r="H14" s="81"/>
    </row>
    <row r="15" spans="2:10" ht="17.25" customHeight="1">
      <c r="B15" s="78" t="s">
        <v>8</v>
      </c>
      <c r="C15" s="6"/>
      <c r="D15" s="82">
        <v>8</v>
      </c>
      <c r="E15" s="159">
        <f t="shared" si="0"/>
        <v>1</v>
      </c>
      <c r="F15" s="80" t="s">
        <v>47</v>
      </c>
      <c r="H15" s="81"/>
    </row>
    <row r="16" spans="2:10" ht="17.25" customHeight="1">
      <c r="B16" s="78" t="s">
        <v>9</v>
      </c>
      <c r="C16" s="6"/>
      <c r="D16" s="82">
        <v>9</v>
      </c>
      <c r="E16" s="159">
        <f t="shared" si="0"/>
        <v>1</v>
      </c>
      <c r="F16" s="80" t="s">
        <v>48</v>
      </c>
      <c r="H16" s="81"/>
    </row>
    <row r="17" spans="2:8" ht="17.25" customHeight="1">
      <c r="B17" s="78" t="s">
        <v>20</v>
      </c>
      <c r="C17" s="6"/>
      <c r="D17" s="82">
        <v>10</v>
      </c>
      <c r="E17" s="159">
        <f t="shared" si="0"/>
        <v>1</v>
      </c>
      <c r="F17" s="80" t="s">
        <v>49</v>
      </c>
      <c r="H17" s="81"/>
    </row>
    <row r="18" spans="2:8" ht="17.25" customHeight="1">
      <c r="B18" s="78" t="s">
        <v>21</v>
      </c>
      <c r="C18" s="6"/>
      <c r="D18" s="82">
        <v>11</v>
      </c>
      <c r="E18" s="159">
        <f t="shared" si="0"/>
        <v>1</v>
      </c>
      <c r="F18" s="80" t="s">
        <v>50</v>
      </c>
      <c r="H18" s="81"/>
    </row>
    <row r="19" spans="2:8" ht="17.25" customHeight="1">
      <c r="B19" s="78" t="s">
        <v>22</v>
      </c>
      <c r="C19" s="6"/>
      <c r="D19" s="82">
        <v>12</v>
      </c>
      <c r="E19" s="159">
        <f t="shared" si="0"/>
        <v>1</v>
      </c>
      <c r="F19" s="80" t="s">
        <v>51</v>
      </c>
      <c r="H19" s="81"/>
    </row>
    <row r="20" spans="2:8" ht="17.25" customHeight="1">
      <c r="B20" s="78" t="s">
        <v>23</v>
      </c>
      <c r="C20" s="6"/>
      <c r="D20" s="82">
        <v>13</v>
      </c>
      <c r="E20" s="159">
        <f t="shared" si="0"/>
        <v>1</v>
      </c>
      <c r="F20" s="80" t="s">
        <v>52</v>
      </c>
      <c r="H20" s="81"/>
    </row>
    <row r="21" spans="2:8" ht="17.25" customHeight="1">
      <c r="B21" s="78" t="s">
        <v>24</v>
      </c>
      <c r="C21" s="6"/>
      <c r="D21" s="82">
        <v>14</v>
      </c>
      <c r="E21" s="159">
        <f t="shared" si="0"/>
        <v>1</v>
      </c>
      <c r="F21" s="80" t="s">
        <v>53</v>
      </c>
      <c r="H21" s="81"/>
    </row>
    <row r="22" spans="2:8" ht="17.25" customHeight="1">
      <c r="B22" s="78" t="s">
        <v>25</v>
      </c>
      <c r="C22" s="6"/>
      <c r="D22" s="82">
        <v>15</v>
      </c>
      <c r="E22" s="159">
        <f t="shared" si="0"/>
        <v>1</v>
      </c>
      <c r="F22" s="80" t="s">
        <v>54</v>
      </c>
      <c r="H22" s="81"/>
    </row>
    <row r="23" spans="2:8" ht="17.25" customHeight="1">
      <c r="B23" s="78" t="s">
        <v>26</v>
      </c>
      <c r="C23" s="6"/>
      <c r="D23" s="82">
        <v>16</v>
      </c>
      <c r="E23" s="159">
        <f t="shared" si="0"/>
        <v>1</v>
      </c>
      <c r="F23" s="80" t="s">
        <v>55</v>
      </c>
      <c r="H23" s="81"/>
    </row>
    <row r="24" spans="2:8" ht="17.25" customHeight="1">
      <c r="B24" s="78" t="s">
        <v>27</v>
      </c>
      <c r="C24" s="6"/>
      <c r="D24" s="82">
        <v>17</v>
      </c>
      <c r="E24" s="159">
        <f t="shared" si="0"/>
        <v>1</v>
      </c>
      <c r="F24" s="80" t="s">
        <v>56</v>
      </c>
      <c r="H24" s="81"/>
    </row>
    <row r="25" spans="2:8" ht="17.25" customHeight="1">
      <c r="B25" s="78" t="s">
        <v>28</v>
      </c>
      <c r="C25" s="6"/>
      <c r="D25" s="82">
        <v>18</v>
      </c>
      <c r="E25" s="159">
        <f t="shared" si="0"/>
        <v>1</v>
      </c>
      <c r="F25" s="80" t="s">
        <v>57</v>
      </c>
      <c r="H25" s="81"/>
    </row>
    <row r="26" spans="2:8" ht="17.25" customHeight="1">
      <c r="B26" s="78" t="s">
        <v>29</v>
      </c>
      <c r="C26" s="6"/>
      <c r="D26" s="82">
        <v>19</v>
      </c>
      <c r="E26" s="159">
        <f t="shared" si="0"/>
        <v>1</v>
      </c>
      <c r="F26" s="80" t="s">
        <v>58</v>
      </c>
      <c r="H26" s="81"/>
    </row>
    <row r="27" spans="2:8" ht="17.25" customHeight="1">
      <c r="B27" s="78" t="s">
        <v>30</v>
      </c>
      <c r="C27" s="6"/>
      <c r="D27" s="82">
        <v>20</v>
      </c>
      <c r="E27" s="159">
        <f t="shared" si="0"/>
        <v>1</v>
      </c>
      <c r="F27" s="80" t="s">
        <v>59</v>
      </c>
      <c r="H27" s="81"/>
    </row>
    <row r="28" spans="2:8" ht="17.25" customHeight="1">
      <c r="B28" s="78" t="s">
        <v>31</v>
      </c>
      <c r="C28" s="6"/>
      <c r="D28" s="82">
        <v>21</v>
      </c>
      <c r="E28" s="159">
        <f t="shared" si="0"/>
        <v>1</v>
      </c>
      <c r="F28" s="80" t="s">
        <v>60</v>
      </c>
      <c r="H28" s="81"/>
    </row>
    <row r="29" spans="2:8" ht="17.25" customHeight="1">
      <c r="B29" s="78" t="s">
        <v>10</v>
      </c>
      <c r="C29" s="6"/>
      <c r="D29" s="82">
        <v>22</v>
      </c>
      <c r="E29" s="159">
        <f t="shared" si="0"/>
        <v>1</v>
      </c>
      <c r="F29" s="80" t="s">
        <v>61</v>
      </c>
      <c r="H29" s="81"/>
    </row>
    <row r="30" spans="2:8" ht="17.25" customHeight="1">
      <c r="B30" s="78" t="s">
        <v>11</v>
      </c>
      <c r="C30" s="6"/>
      <c r="D30" s="82">
        <v>23</v>
      </c>
      <c r="E30" s="159">
        <f t="shared" si="0"/>
        <v>1</v>
      </c>
      <c r="F30" s="80" t="s">
        <v>62</v>
      </c>
      <c r="H30" s="81"/>
    </row>
    <row r="31" spans="2:8" ht="17.25" customHeight="1">
      <c r="B31" s="78" t="s">
        <v>32</v>
      </c>
      <c r="C31" s="6"/>
      <c r="D31" s="82">
        <v>24</v>
      </c>
      <c r="E31" s="159">
        <f t="shared" si="0"/>
        <v>1</v>
      </c>
      <c r="F31" s="80" t="s">
        <v>63</v>
      </c>
      <c r="H31" s="81"/>
    </row>
    <row r="32" spans="2:8" ht="17.25" customHeight="1">
      <c r="B32" s="78" t="s">
        <v>12</v>
      </c>
      <c r="C32" s="6"/>
      <c r="D32" s="82">
        <v>25</v>
      </c>
      <c r="E32" s="159">
        <f t="shared" si="0"/>
        <v>1</v>
      </c>
      <c r="F32" s="80" t="s">
        <v>64</v>
      </c>
      <c r="H32" s="81"/>
    </row>
    <row r="33" spans="1:8" ht="17.25" customHeight="1">
      <c r="B33" s="78" t="s">
        <v>33</v>
      </c>
      <c r="C33" s="6"/>
      <c r="D33" s="82">
        <v>26</v>
      </c>
      <c r="E33" s="159">
        <f t="shared" si="0"/>
        <v>1</v>
      </c>
      <c r="F33" s="80" t="s">
        <v>65</v>
      </c>
      <c r="H33" s="81"/>
    </row>
    <row r="34" spans="1:8" ht="17.25" customHeight="1">
      <c r="B34" s="78" t="s">
        <v>34</v>
      </c>
      <c r="C34" s="6"/>
      <c r="D34" s="82">
        <v>27</v>
      </c>
      <c r="E34" s="159">
        <f t="shared" si="0"/>
        <v>1</v>
      </c>
      <c r="F34" s="80" t="s">
        <v>66</v>
      </c>
      <c r="H34" s="81"/>
    </row>
    <row r="35" spans="1:8" ht="17.25" customHeight="1">
      <c r="B35" s="78" t="s">
        <v>13</v>
      </c>
      <c r="C35" s="6"/>
      <c r="D35" s="82">
        <v>28</v>
      </c>
      <c r="E35" s="159">
        <f t="shared" si="0"/>
        <v>1</v>
      </c>
      <c r="F35" s="80" t="s">
        <v>67</v>
      </c>
      <c r="H35" s="81"/>
    </row>
    <row r="36" spans="1:8" ht="17.25" customHeight="1">
      <c r="B36" s="78" t="s">
        <v>35</v>
      </c>
      <c r="C36" s="6"/>
      <c r="D36" s="82">
        <v>29</v>
      </c>
      <c r="E36" s="159">
        <f t="shared" si="0"/>
        <v>1</v>
      </c>
      <c r="F36" s="80" t="s">
        <v>68</v>
      </c>
      <c r="H36" s="81"/>
    </row>
    <row r="37" spans="1:8" ht="17.25" customHeight="1">
      <c r="B37" s="78" t="s">
        <v>36</v>
      </c>
      <c r="C37" s="6"/>
      <c r="D37" s="82">
        <v>30</v>
      </c>
      <c r="E37" s="159">
        <f t="shared" si="0"/>
        <v>1</v>
      </c>
      <c r="F37" s="80" t="s">
        <v>69</v>
      </c>
      <c r="H37" s="81"/>
    </row>
    <row r="38" spans="1:8" ht="17.25" customHeight="1">
      <c r="B38" s="78"/>
      <c r="C38" s="83"/>
      <c r="D38" s="84"/>
      <c r="E38" s="83"/>
      <c r="F38" s="80"/>
    </row>
    <row r="39" spans="1:8" ht="17.25" customHeight="1">
      <c r="B39" s="80" t="s">
        <v>70</v>
      </c>
      <c r="C39" s="83"/>
      <c r="D39" s="84"/>
      <c r="E39" s="83"/>
      <c r="F39" s="80"/>
    </row>
    <row r="40" spans="1:8" ht="17.25" customHeight="1">
      <c r="A40" s="137"/>
      <c r="B40" s="138" t="s">
        <v>37</v>
      </c>
      <c r="C40" s="141" t="e">
        <f>AVERAGE(C8:C37)</f>
        <v>#DIV/0!</v>
      </c>
      <c r="D40" s="139" t="s">
        <v>39</v>
      </c>
      <c r="E40" s="142">
        <f>AVERAGE(E8:E37)</f>
        <v>1</v>
      </c>
      <c r="F40" s="140" t="s">
        <v>38</v>
      </c>
      <c r="G40" s="137"/>
    </row>
    <row r="41" spans="1:8" ht="17.25" customHeight="1">
      <c r="B41" s="78"/>
      <c r="C41" s="85"/>
      <c r="D41" s="86"/>
      <c r="E41" s="85"/>
      <c r="F41" s="80"/>
    </row>
    <row r="42" spans="1:8" ht="17.25" customHeight="1">
      <c r="B42" s="78"/>
      <c r="C42" s="83"/>
      <c r="D42" s="84"/>
      <c r="E42" s="83"/>
      <c r="F42" s="80"/>
    </row>
    <row r="43" spans="1:8" ht="17.25" customHeight="1">
      <c r="B43" s="72"/>
      <c r="C43" s="83"/>
      <c r="D43" s="84"/>
      <c r="E43" s="83"/>
      <c r="F43" s="80"/>
    </row>
    <row r="44" spans="1:8" ht="17.25" customHeight="1">
      <c r="B44" s="78"/>
      <c r="C44" s="83"/>
      <c r="D44" s="84"/>
      <c r="E44" s="83"/>
      <c r="F44" s="80"/>
    </row>
    <row r="45" spans="1:8" ht="17.25" customHeight="1">
      <c r="B45" s="78"/>
      <c r="C45" s="83"/>
      <c r="D45" s="84"/>
      <c r="E45" s="83"/>
      <c r="F45" s="80"/>
    </row>
    <row r="46" spans="1:8" ht="17.25" customHeight="1">
      <c r="B46" s="78"/>
      <c r="C46" s="83"/>
      <c r="D46" s="84"/>
      <c r="E46" s="83"/>
      <c r="F46" s="80"/>
    </row>
    <row r="47" spans="1:8" ht="17.25" customHeight="1">
      <c r="B47" s="78"/>
      <c r="C47" s="83"/>
      <c r="D47" s="84"/>
      <c r="E47" s="83"/>
      <c r="F47" s="80"/>
    </row>
    <row r="48" spans="1:8" ht="17.25" customHeight="1">
      <c r="B48" s="78"/>
      <c r="C48" s="83"/>
      <c r="D48" s="84"/>
      <c r="E48" s="83"/>
      <c r="F48" s="80"/>
    </row>
    <row r="49" spans="2:6" ht="17.25" customHeight="1">
      <c r="B49" s="78"/>
      <c r="C49" s="83"/>
      <c r="D49" s="84"/>
      <c r="E49" s="83"/>
      <c r="F49" s="80"/>
    </row>
    <row r="50" spans="2:6" ht="17.25" customHeight="1">
      <c r="B50" s="78"/>
      <c r="C50" s="83"/>
      <c r="D50" s="84"/>
      <c r="E50" s="83"/>
      <c r="F50" s="80"/>
    </row>
  </sheetData>
  <sheetProtection password="CFC0" sheet="1" objects="1" scenarios="1"/>
  <mergeCells count="6">
    <mergeCell ref="B1:F1"/>
    <mergeCell ref="B2:F2"/>
    <mergeCell ref="B6:C6"/>
    <mergeCell ref="E6:F6"/>
    <mergeCell ref="B3:F3"/>
    <mergeCell ref="B4:J4"/>
  </mergeCells>
  <phoneticPr fontId="19" type="noConversion"/>
  <conditionalFormatting sqref="E8:E37">
    <cfRule type="dataBar" priority="3">
      <dataBar>
        <cfvo type="min" val="0"/>
        <cfvo type="max" val="0"/>
        <color theme="0" tint="-4.9989318521683403E-2"/>
      </dataBar>
    </cfRule>
  </conditionalFormatting>
  <conditionalFormatting sqref="C8:C37">
    <cfRule type="top10" dxfId="4" priority="1" rank="5"/>
  </conditionalFormatting>
  <printOptions horizontalCentered="1"/>
  <pageMargins left="0.23622047244094491" right="0.23622047244094491" top="0.74803149606299213" bottom="0.74803149606299213" header="0.31496062992125984" footer="0.31496062992125984"/>
  <pageSetup paperSize="9" fitToHeight="2" orientation="landscape" verticalDpi="300" r:id="rId1"/>
  <legacyDrawing r:id="rId2"/>
</worksheet>
</file>

<file path=xl/worksheets/sheet4.xml><?xml version="1.0" encoding="utf-8"?>
<worksheet xmlns="http://schemas.openxmlformats.org/spreadsheetml/2006/main" xmlns:r="http://schemas.openxmlformats.org/officeDocument/2006/relationships">
  <sheetPr>
    <tabColor theme="2" tint="-9.9978637043366805E-2"/>
  </sheetPr>
  <dimension ref="B1:L47"/>
  <sheetViews>
    <sheetView showGridLines="0" zoomScalePageLayoutView="150" workbookViewId="0">
      <selection activeCell="B47" sqref="B47"/>
    </sheetView>
  </sheetViews>
  <sheetFormatPr defaultColWidth="10.875" defaultRowHeight="14.25"/>
  <cols>
    <col min="1" max="1" width="4.625" style="92" customWidth="1"/>
    <col min="2" max="7" width="10.875" style="92"/>
    <col min="8" max="8" width="8.25" style="92" customWidth="1"/>
    <col min="9" max="9" width="12.625" style="92" customWidth="1"/>
    <col min="10" max="10" width="15.625" style="92" customWidth="1"/>
    <col min="11" max="11" width="15.625" style="91" customWidth="1"/>
    <col min="12" max="12" width="10.875" style="91"/>
    <col min="13" max="16384" width="10.875" style="92"/>
  </cols>
  <sheetData>
    <row r="1" spans="2:12" ht="30.75" customHeight="1" thickBot="1">
      <c r="B1" s="201" t="s">
        <v>100</v>
      </c>
      <c r="C1" s="201"/>
      <c r="D1" s="201"/>
      <c r="E1" s="201"/>
      <c r="F1" s="201"/>
      <c r="G1" s="201"/>
      <c r="H1" s="201"/>
      <c r="I1" s="201"/>
      <c r="J1" s="201"/>
      <c r="K1" s="90"/>
    </row>
    <row r="2" spans="2:12" s="95" customFormat="1" ht="49.5" customHeight="1" thickTop="1">
      <c r="B2" s="200" t="s">
        <v>326</v>
      </c>
      <c r="C2" s="200"/>
      <c r="D2" s="200"/>
      <c r="E2" s="200"/>
      <c r="F2" s="200"/>
      <c r="G2" s="200"/>
      <c r="H2" s="200"/>
      <c r="I2" s="200"/>
      <c r="J2" s="200"/>
      <c r="K2" s="93"/>
      <c r="L2" s="94"/>
    </row>
    <row r="3" spans="2:12" s="95" customFormat="1" ht="38.25" customHeight="1">
      <c r="B3" s="200" t="s">
        <v>828</v>
      </c>
      <c r="C3" s="200"/>
      <c r="D3" s="200"/>
      <c r="E3" s="200"/>
      <c r="F3" s="200"/>
      <c r="G3" s="200"/>
      <c r="H3" s="200"/>
      <c r="I3" s="200"/>
      <c r="J3" s="200"/>
      <c r="K3" s="93"/>
      <c r="L3" s="94"/>
    </row>
    <row r="4" spans="2:12" s="99" customFormat="1" ht="20.100000000000001" customHeight="1">
      <c r="B4" s="96" t="s">
        <v>98</v>
      </c>
      <c r="C4" s="203" t="s">
        <v>99</v>
      </c>
      <c r="D4" s="203"/>
      <c r="E4" s="203"/>
      <c r="F4" s="203"/>
      <c r="G4" s="203"/>
      <c r="H4" s="202" t="s">
        <v>328</v>
      </c>
      <c r="I4" s="202"/>
      <c r="J4" s="144" t="e">
        <f>AVERAGE(B5:B34)</f>
        <v>#DIV/0!</v>
      </c>
      <c r="K4" s="97"/>
      <c r="L4" s="98"/>
    </row>
    <row r="5" spans="2:12" s="95" customFormat="1" ht="18" customHeight="1">
      <c r="B5" s="10"/>
      <c r="C5" s="100" t="s">
        <v>71</v>
      </c>
      <c r="D5" s="100"/>
      <c r="E5" s="100"/>
      <c r="F5" s="100"/>
      <c r="G5" s="100"/>
      <c r="H5" s="100"/>
      <c r="I5" s="100"/>
      <c r="J5" s="100"/>
      <c r="K5" s="101" t="s">
        <v>278</v>
      </c>
      <c r="L5" s="102">
        <f>B5</f>
        <v>0</v>
      </c>
    </row>
    <row r="6" spans="2:12" s="95" customFormat="1" ht="18" customHeight="1">
      <c r="B6" s="11"/>
      <c r="C6" s="103" t="s">
        <v>72</v>
      </c>
      <c r="D6" s="103"/>
      <c r="E6" s="103"/>
      <c r="F6" s="103"/>
      <c r="G6" s="103"/>
      <c r="H6" s="103"/>
      <c r="I6" s="103"/>
      <c r="J6" s="103"/>
      <c r="K6" s="101" t="s">
        <v>279</v>
      </c>
      <c r="L6" s="102">
        <f t="shared" ref="L6:L34" si="0">B6</f>
        <v>0</v>
      </c>
    </row>
    <row r="7" spans="2:12" s="95" customFormat="1" ht="18" customHeight="1">
      <c r="B7" s="11"/>
      <c r="C7" s="103" t="s">
        <v>73</v>
      </c>
      <c r="D7" s="103"/>
      <c r="E7" s="103"/>
      <c r="F7" s="103"/>
      <c r="G7" s="103"/>
      <c r="H7" s="103"/>
      <c r="I7" s="103"/>
      <c r="J7" s="103"/>
      <c r="K7" s="101" t="s">
        <v>280</v>
      </c>
      <c r="L7" s="102">
        <f t="shared" si="0"/>
        <v>0</v>
      </c>
    </row>
    <row r="8" spans="2:12" s="95" customFormat="1" ht="18" customHeight="1">
      <c r="B8" s="11"/>
      <c r="C8" s="103" t="s">
        <v>74</v>
      </c>
      <c r="D8" s="103"/>
      <c r="E8" s="103"/>
      <c r="F8" s="103"/>
      <c r="G8" s="103"/>
      <c r="H8" s="103"/>
      <c r="I8" s="103"/>
      <c r="J8" s="103"/>
      <c r="K8" s="101" t="s">
        <v>281</v>
      </c>
      <c r="L8" s="102">
        <f t="shared" si="0"/>
        <v>0</v>
      </c>
    </row>
    <row r="9" spans="2:12" s="95" customFormat="1" ht="18" customHeight="1">
      <c r="B9" s="11"/>
      <c r="C9" s="103" t="s">
        <v>75</v>
      </c>
      <c r="D9" s="103"/>
      <c r="E9" s="103"/>
      <c r="F9" s="103"/>
      <c r="G9" s="103"/>
      <c r="H9" s="103"/>
      <c r="I9" s="103"/>
      <c r="J9" s="103"/>
      <c r="K9" s="101" t="s">
        <v>282</v>
      </c>
      <c r="L9" s="102">
        <f t="shared" si="0"/>
        <v>0</v>
      </c>
    </row>
    <row r="10" spans="2:12" s="95" customFormat="1" ht="18" customHeight="1">
      <c r="B10" s="11"/>
      <c r="C10" s="103" t="s">
        <v>76</v>
      </c>
      <c r="D10" s="103"/>
      <c r="E10" s="103"/>
      <c r="F10" s="103"/>
      <c r="G10" s="103"/>
      <c r="H10" s="103"/>
      <c r="I10" s="103"/>
      <c r="J10" s="103"/>
      <c r="K10" s="101" t="s">
        <v>283</v>
      </c>
      <c r="L10" s="102">
        <f t="shared" si="0"/>
        <v>0</v>
      </c>
    </row>
    <row r="11" spans="2:12" s="95" customFormat="1" ht="18" customHeight="1">
      <c r="B11" s="11"/>
      <c r="C11" s="103" t="s">
        <v>77</v>
      </c>
      <c r="D11" s="103"/>
      <c r="E11" s="103"/>
      <c r="F11" s="103"/>
      <c r="G11" s="103"/>
      <c r="H11" s="103"/>
      <c r="I11" s="103"/>
      <c r="J11" s="103"/>
      <c r="K11" s="101" t="s">
        <v>284</v>
      </c>
      <c r="L11" s="102">
        <f t="shared" si="0"/>
        <v>0</v>
      </c>
    </row>
    <row r="12" spans="2:12" s="95" customFormat="1" ht="18" customHeight="1">
      <c r="B12" s="11"/>
      <c r="C12" s="103" t="s">
        <v>78</v>
      </c>
      <c r="D12" s="103"/>
      <c r="E12" s="103"/>
      <c r="F12" s="103"/>
      <c r="G12" s="103"/>
      <c r="H12" s="103"/>
      <c r="I12" s="103"/>
      <c r="J12" s="103"/>
      <c r="K12" s="101" t="s">
        <v>285</v>
      </c>
      <c r="L12" s="102">
        <f t="shared" si="0"/>
        <v>0</v>
      </c>
    </row>
    <row r="13" spans="2:12" s="95" customFormat="1" ht="18" customHeight="1">
      <c r="B13" s="11"/>
      <c r="C13" s="103" t="s">
        <v>79</v>
      </c>
      <c r="D13" s="103"/>
      <c r="E13" s="103"/>
      <c r="F13" s="103"/>
      <c r="G13" s="103"/>
      <c r="H13" s="103"/>
      <c r="I13" s="103"/>
      <c r="J13" s="103"/>
      <c r="K13" s="101" t="s">
        <v>286</v>
      </c>
      <c r="L13" s="102">
        <f t="shared" si="0"/>
        <v>0</v>
      </c>
    </row>
    <row r="14" spans="2:12" s="95" customFormat="1" ht="18" customHeight="1">
      <c r="B14" s="11"/>
      <c r="C14" s="103" t="s">
        <v>80</v>
      </c>
      <c r="D14" s="103"/>
      <c r="E14" s="103"/>
      <c r="F14" s="103"/>
      <c r="G14" s="103"/>
      <c r="H14" s="103"/>
      <c r="I14" s="103"/>
      <c r="J14" s="103"/>
      <c r="K14" s="101" t="s">
        <v>287</v>
      </c>
      <c r="L14" s="102">
        <f t="shared" si="0"/>
        <v>0</v>
      </c>
    </row>
    <row r="15" spans="2:12" s="95" customFormat="1" ht="18" customHeight="1">
      <c r="B15" s="11"/>
      <c r="C15" s="103" t="s">
        <v>101</v>
      </c>
      <c r="D15" s="103"/>
      <c r="E15" s="103"/>
      <c r="F15" s="103"/>
      <c r="G15" s="103"/>
      <c r="H15" s="103"/>
      <c r="I15" s="103"/>
      <c r="J15" s="103"/>
      <c r="K15" s="101" t="s">
        <v>288</v>
      </c>
      <c r="L15" s="102">
        <f t="shared" si="0"/>
        <v>0</v>
      </c>
    </row>
    <row r="16" spans="2:12" s="95" customFormat="1" ht="18" customHeight="1">
      <c r="B16" s="11"/>
      <c r="C16" s="103" t="s">
        <v>81</v>
      </c>
      <c r="D16" s="103"/>
      <c r="E16" s="103"/>
      <c r="F16" s="103"/>
      <c r="G16" s="103"/>
      <c r="H16" s="103"/>
      <c r="I16" s="103"/>
      <c r="J16" s="103"/>
      <c r="K16" s="101" t="s">
        <v>289</v>
      </c>
      <c r="L16" s="102">
        <f t="shared" si="0"/>
        <v>0</v>
      </c>
    </row>
    <row r="17" spans="2:12" s="95" customFormat="1" ht="18" customHeight="1">
      <c r="B17" s="11"/>
      <c r="C17" s="103" t="s">
        <v>82</v>
      </c>
      <c r="D17" s="103"/>
      <c r="E17" s="103"/>
      <c r="F17" s="103"/>
      <c r="G17" s="103"/>
      <c r="H17" s="103"/>
      <c r="I17" s="103"/>
      <c r="J17" s="103"/>
      <c r="K17" s="101" t="s">
        <v>290</v>
      </c>
      <c r="L17" s="102">
        <f t="shared" si="0"/>
        <v>0</v>
      </c>
    </row>
    <row r="18" spans="2:12" s="95" customFormat="1" ht="18" customHeight="1">
      <c r="B18" s="11"/>
      <c r="C18" s="103" t="s">
        <v>83</v>
      </c>
      <c r="D18" s="103"/>
      <c r="E18" s="103"/>
      <c r="F18" s="103"/>
      <c r="G18" s="103"/>
      <c r="H18" s="103"/>
      <c r="I18" s="103"/>
      <c r="J18" s="103"/>
      <c r="K18" s="101" t="s">
        <v>291</v>
      </c>
      <c r="L18" s="102">
        <f t="shared" si="0"/>
        <v>0</v>
      </c>
    </row>
    <row r="19" spans="2:12" s="95" customFormat="1" ht="18" customHeight="1">
      <c r="B19" s="11"/>
      <c r="C19" s="103" t="s">
        <v>84</v>
      </c>
      <c r="D19" s="103"/>
      <c r="E19" s="103"/>
      <c r="F19" s="103"/>
      <c r="G19" s="103"/>
      <c r="H19" s="103"/>
      <c r="I19" s="103"/>
      <c r="J19" s="103"/>
      <c r="K19" s="101" t="s">
        <v>292</v>
      </c>
      <c r="L19" s="102">
        <f t="shared" si="0"/>
        <v>0</v>
      </c>
    </row>
    <row r="20" spans="2:12" s="95" customFormat="1" ht="18" customHeight="1">
      <c r="B20" s="11"/>
      <c r="C20" s="103" t="s">
        <v>85</v>
      </c>
      <c r="D20" s="103"/>
      <c r="E20" s="103"/>
      <c r="F20" s="103"/>
      <c r="G20" s="103"/>
      <c r="H20" s="103"/>
      <c r="I20" s="103"/>
      <c r="J20" s="103"/>
      <c r="K20" s="101" t="s">
        <v>293</v>
      </c>
      <c r="L20" s="102">
        <f t="shared" si="0"/>
        <v>0</v>
      </c>
    </row>
    <row r="21" spans="2:12" s="95" customFormat="1" ht="18" customHeight="1">
      <c r="B21" s="11"/>
      <c r="C21" s="103" t="s">
        <v>86</v>
      </c>
      <c r="D21" s="103"/>
      <c r="E21" s="103"/>
      <c r="F21" s="103"/>
      <c r="G21" s="103"/>
      <c r="H21" s="103"/>
      <c r="I21" s="103"/>
      <c r="J21" s="103"/>
      <c r="K21" s="101" t="s">
        <v>294</v>
      </c>
      <c r="L21" s="102">
        <f t="shared" si="0"/>
        <v>0</v>
      </c>
    </row>
    <row r="22" spans="2:12" s="95" customFormat="1" ht="18" customHeight="1">
      <c r="B22" s="11"/>
      <c r="C22" s="103" t="s">
        <v>102</v>
      </c>
      <c r="D22" s="103"/>
      <c r="E22" s="103"/>
      <c r="F22" s="103"/>
      <c r="G22" s="103"/>
      <c r="H22" s="103"/>
      <c r="I22" s="103"/>
      <c r="J22" s="103"/>
      <c r="K22" s="101" t="s">
        <v>295</v>
      </c>
      <c r="L22" s="102">
        <f t="shared" si="0"/>
        <v>0</v>
      </c>
    </row>
    <row r="23" spans="2:12" s="95" customFormat="1" ht="18" customHeight="1">
      <c r="B23" s="11"/>
      <c r="C23" s="103" t="s">
        <v>87</v>
      </c>
      <c r="D23" s="103"/>
      <c r="E23" s="103"/>
      <c r="F23" s="103"/>
      <c r="G23" s="103"/>
      <c r="H23" s="103"/>
      <c r="I23" s="103"/>
      <c r="J23" s="103"/>
      <c r="K23" s="101" t="s">
        <v>296</v>
      </c>
      <c r="L23" s="102">
        <f t="shared" si="0"/>
        <v>0</v>
      </c>
    </row>
    <row r="24" spans="2:12" s="95" customFormat="1" ht="18" customHeight="1">
      <c r="B24" s="11"/>
      <c r="C24" s="103" t="s">
        <v>88</v>
      </c>
      <c r="D24" s="103"/>
      <c r="E24" s="103"/>
      <c r="F24" s="103"/>
      <c r="G24" s="103"/>
      <c r="H24" s="103"/>
      <c r="I24" s="103"/>
      <c r="J24" s="103"/>
      <c r="K24" s="101" t="s">
        <v>297</v>
      </c>
      <c r="L24" s="102">
        <f t="shared" si="0"/>
        <v>0</v>
      </c>
    </row>
    <row r="25" spans="2:12" s="95" customFormat="1" ht="18" customHeight="1">
      <c r="B25" s="11"/>
      <c r="C25" s="103" t="s">
        <v>89</v>
      </c>
      <c r="D25" s="103"/>
      <c r="E25" s="103"/>
      <c r="F25" s="103"/>
      <c r="G25" s="103"/>
      <c r="H25" s="103"/>
      <c r="I25" s="103"/>
      <c r="J25" s="103"/>
      <c r="K25" s="101" t="s">
        <v>298</v>
      </c>
      <c r="L25" s="102">
        <f t="shared" si="0"/>
        <v>0</v>
      </c>
    </row>
    <row r="26" spans="2:12" s="95" customFormat="1" ht="18" customHeight="1">
      <c r="B26" s="11"/>
      <c r="C26" s="103" t="s">
        <v>90</v>
      </c>
      <c r="D26" s="103"/>
      <c r="E26" s="103"/>
      <c r="F26" s="103"/>
      <c r="G26" s="103"/>
      <c r="H26" s="103"/>
      <c r="I26" s="103"/>
      <c r="J26" s="103"/>
      <c r="K26" s="101" t="s">
        <v>299</v>
      </c>
      <c r="L26" s="102">
        <f t="shared" si="0"/>
        <v>0</v>
      </c>
    </row>
    <row r="27" spans="2:12" s="95" customFormat="1" ht="18" customHeight="1">
      <c r="B27" s="11"/>
      <c r="C27" s="103" t="s">
        <v>91</v>
      </c>
      <c r="D27" s="103"/>
      <c r="E27" s="103"/>
      <c r="F27" s="103"/>
      <c r="G27" s="103"/>
      <c r="H27" s="103"/>
      <c r="I27" s="103"/>
      <c r="J27" s="103"/>
      <c r="K27" s="101" t="s">
        <v>300</v>
      </c>
      <c r="L27" s="102">
        <f t="shared" si="0"/>
        <v>0</v>
      </c>
    </row>
    <row r="28" spans="2:12" s="95" customFormat="1" ht="18" customHeight="1">
      <c r="B28" s="11"/>
      <c r="C28" s="103" t="s">
        <v>92</v>
      </c>
      <c r="D28" s="103"/>
      <c r="E28" s="103"/>
      <c r="F28" s="103"/>
      <c r="G28" s="103"/>
      <c r="H28" s="103"/>
      <c r="I28" s="103"/>
      <c r="J28" s="103"/>
      <c r="K28" s="101" t="s">
        <v>301</v>
      </c>
      <c r="L28" s="102">
        <f t="shared" si="0"/>
        <v>0</v>
      </c>
    </row>
    <row r="29" spans="2:12" s="95" customFormat="1" ht="18" customHeight="1">
      <c r="B29" s="11"/>
      <c r="C29" s="103" t="s">
        <v>93</v>
      </c>
      <c r="D29" s="103"/>
      <c r="E29" s="103"/>
      <c r="F29" s="103"/>
      <c r="G29" s="103"/>
      <c r="H29" s="103"/>
      <c r="I29" s="103"/>
      <c r="J29" s="103"/>
      <c r="K29" s="101" t="s">
        <v>302</v>
      </c>
      <c r="L29" s="102">
        <f t="shared" si="0"/>
        <v>0</v>
      </c>
    </row>
    <row r="30" spans="2:12" s="95" customFormat="1" ht="18" customHeight="1">
      <c r="B30" s="11"/>
      <c r="C30" s="103" t="s">
        <v>94</v>
      </c>
      <c r="D30" s="103"/>
      <c r="E30" s="103"/>
      <c r="F30" s="103"/>
      <c r="G30" s="103"/>
      <c r="H30" s="103"/>
      <c r="I30" s="103"/>
      <c r="J30" s="103"/>
      <c r="K30" s="101" t="s">
        <v>303</v>
      </c>
      <c r="L30" s="102">
        <f t="shared" si="0"/>
        <v>0</v>
      </c>
    </row>
    <row r="31" spans="2:12" s="95" customFormat="1" ht="18" customHeight="1">
      <c r="B31" s="11"/>
      <c r="C31" s="103" t="s">
        <v>103</v>
      </c>
      <c r="D31" s="103"/>
      <c r="E31" s="103"/>
      <c r="F31" s="103"/>
      <c r="G31" s="103"/>
      <c r="H31" s="103"/>
      <c r="I31" s="103"/>
      <c r="J31" s="103"/>
      <c r="K31" s="101" t="s">
        <v>304</v>
      </c>
      <c r="L31" s="102">
        <f t="shared" si="0"/>
        <v>0</v>
      </c>
    </row>
    <row r="32" spans="2:12" s="95" customFormat="1" ht="18" customHeight="1">
      <c r="B32" s="11"/>
      <c r="C32" s="103" t="s">
        <v>95</v>
      </c>
      <c r="D32" s="103"/>
      <c r="E32" s="103"/>
      <c r="F32" s="103"/>
      <c r="G32" s="103"/>
      <c r="H32" s="103"/>
      <c r="I32" s="103"/>
      <c r="J32" s="103"/>
      <c r="K32" s="101" t="s">
        <v>305</v>
      </c>
      <c r="L32" s="102">
        <f t="shared" si="0"/>
        <v>0</v>
      </c>
    </row>
    <row r="33" spans="2:12" s="95" customFormat="1" ht="18" customHeight="1">
      <c r="B33" s="11"/>
      <c r="C33" s="103" t="s">
        <v>96</v>
      </c>
      <c r="D33" s="103"/>
      <c r="E33" s="103"/>
      <c r="F33" s="103"/>
      <c r="G33" s="103"/>
      <c r="H33" s="103"/>
      <c r="I33" s="103"/>
      <c r="J33" s="103"/>
      <c r="K33" s="101" t="s">
        <v>306</v>
      </c>
      <c r="L33" s="102">
        <f t="shared" si="0"/>
        <v>0</v>
      </c>
    </row>
    <row r="34" spans="2:12" s="95" customFormat="1" ht="18" customHeight="1">
      <c r="B34" s="11"/>
      <c r="C34" s="103" t="s">
        <v>97</v>
      </c>
      <c r="D34" s="103"/>
      <c r="E34" s="103"/>
      <c r="F34" s="103"/>
      <c r="G34" s="103"/>
      <c r="H34" s="103"/>
      <c r="I34" s="103"/>
      <c r="J34" s="103"/>
      <c r="K34" s="101" t="s">
        <v>307</v>
      </c>
      <c r="L34" s="102">
        <f t="shared" si="0"/>
        <v>0</v>
      </c>
    </row>
    <row r="36" spans="2:12" s="150" customFormat="1" ht="24" customHeight="1">
      <c r="B36" s="147" t="s">
        <v>329</v>
      </c>
      <c r="C36" s="147"/>
      <c r="D36" s="147"/>
      <c r="E36" s="147"/>
      <c r="F36" s="147"/>
      <c r="G36" s="147"/>
      <c r="H36" s="147"/>
      <c r="I36" s="147" t="s">
        <v>327</v>
      </c>
      <c r="J36" s="148" t="s">
        <v>98</v>
      </c>
      <c r="K36" s="149"/>
      <c r="L36" s="149"/>
    </row>
    <row r="37" spans="2:12" s="146" customFormat="1" ht="7.5" customHeight="1">
      <c r="K37" s="145"/>
      <c r="L37" s="145"/>
    </row>
    <row r="38" spans="2:12" s="146" customFormat="1" ht="15.75">
      <c r="B38" s="151" t="s">
        <v>330</v>
      </c>
      <c r="C38" s="151"/>
      <c r="D38" s="151"/>
      <c r="E38" s="151"/>
      <c r="F38" s="151"/>
      <c r="G38" s="151"/>
      <c r="H38" s="151"/>
      <c r="I38" s="152">
        <f>COUNTIF(B5:B34, "=0%")</f>
        <v>0</v>
      </c>
      <c r="J38" s="156">
        <f>I38/30</f>
        <v>0</v>
      </c>
      <c r="K38" s="145"/>
      <c r="L38" s="145"/>
    </row>
    <row r="39" spans="2:12" s="146" customFormat="1" ht="7.5" customHeight="1">
      <c r="I39" s="153"/>
      <c r="J39" s="157"/>
      <c r="K39" s="145"/>
      <c r="L39" s="145"/>
    </row>
    <row r="40" spans="2:12" s="146" customFormat="1" ht="15.75">
      <c r="B40" s="151" t="s">
        <v>829</v>
      </c>
      <c r="C40" s="151"/>
      <c r="D40" s="151"/>
      <c r="E40" s="151"/>
      <c r="F40" s="151"/>
      <c r="G40" s="151"/>
      <c r="H40" s="151"/>
      <c r="I40" s="152">
        <f>COUNTIFS(B5:B34, "&gt;0%", B5:B34, "&lt;26%")</f>
        <v>0</v>
      </c>
      <c r="J40" s="156">
        <f>I40/30</f>
        <v>0</v>
      </c>
      <c r="K40" s="145"/>
      <c r="L40" s="145"/>
    </row>
    <row r="41" spans="2:12" s="146" customFormat="1" ht="6.75" customHeight="1">
      <c r="I41" s="153"/>
      <c r="J41" s="157"/>
      <c r="K41" s="145"/>
      <c r="L41" s="145"/>
    </row>
    <row r="42" spans="2:12" s="146" customFormat="1" ht="15.75">
      <c r="B42" s="151" t="s">
        <v>830</v>
      </c>
      <c r="C42" s="151"/>
      <c r="D42" s="151"/>
      <c r="E42" s="151"/>
      <c r="F42" s="151"/>
      <c r="G42" s="151"/>
      <c r="H42" s="151"/>
      <c r="I42" s="154">
        <f>COUNTIFS(B5:B34, "&gt;25%", B5:B34, "&lt;51%")</f>
        <v>0</v>
      </c>
      <c r="J42" s="156">
        <f>I42/30</f>
        <v>0</v>
      </c>
      <c r="K42" s="145"/>
      <c r="L42" s="145"/>
    </row>
    <row r="43" spans="2:12" s="146" customFormat="1" ht="6" customHeight="1">
      <c r="I43" s="155"/>
      <c r="J43" s="157"/>
      <c r="K43" s="145"/>
      <c r="L43" s="145"/>
    </row>
    <row r="44" spans="2:12" s="146" customFormat="1" ht="15.75">
      <c r="B44" s="151" t="s">
        <v>831</v>
      </c>
      <c r="C44" s="151"/>
      <c r="D44" s="151"/>
      <c r="E44" s="151"/>
      <c r="F44" s="151"/>
      <c r="G44" s="151"/>
      <c r="H44" s="151"/>
      <c r="I44" s="154">
        <f>COUNTIFS(B5:B34, "&gt;50%", B5:B34, "&lt;76%")</f>
        <v>0</v>
      </c>
      <c r="J44" s="156">
        <f>I44/30</f>
        <v>0</v>
      </c>
      <c r="K44" s="145"/>
      <c r="L44" s="145"/>
    </row>
    <row r="45" spans="2:12" s="146" customFormat="1" ht="7.5" customHeight="1">
      <c r="I45" s="153"/>
      <c r="J45" s="157"/>
      <c r="K45" s="145"/>
      <c r="L45" s="145"/>
    </row>
    <row r="46" spans="2:12" s="146" customFormat="1" ht="15.75">
      <c r="B46" s="151" t="s">
        <v>832</v>
      </c>
      <c r="C46" s="151"/>
      <c r="D46" s="151"/>
      <c r="E46" s="151"/>
      <c r="F46" s="151"/>
      <c r="G46" s="151"/>
      <c r="H46" s="151"/>
      <c r="I46" s="152">
        <f>COUNTIF(B5:B34, "&gt;75%")</f>
        <v>0</v>
      </c>
      <c r="J46" s="156">
        <f>I46/30</f>
        <v>0</v>
      </c>
      <c r="K46" s="145"/>
      <c r="L46" s="145"/>
    </row>
    <row r="47" spans="2:12" ht="18">
      <c r="B47" s="143"/>
      <c r="C47" s="143"/>
      <c r="D47" s="143"/>
      <c r="E47" s="143"/>
      <c r="F47" s="143"/>
      <c r="G47" s="143"/>
      <c r="H47" s="143"/>
      <c r="I47" s="143"/>
      <c r="J47" s="143"/>
    </row>
  </sheetData>
  <sheetProtection password="CFC0" sheet="1" objects="1" scenarios="1"/>
  <mergeCells count="5">
    <mergeCell ref="B2:J2"/>
    <mergeCell ref="B1:J1"/>
    <mergeCell ref="B3:J3"/>
    <mergeCell ref="H4:I4"/>
    <mergeCell ref="C4:G4"/>
  </mergeCells>
  <phoneticPr fontId="19" type="noConversion"/>
  <conditionalFormatting sqref="B5:B34">
    <cfRule type="dataBar" priority="2">
      <dataBar>
        <cfvo type="min" val="0"/>
        <cfvo type="max" val="0"/>
        <color theme="0" tint="-0.14999847407452621"/>
      </dataBar>
    </cfRule>
    <cfRule type="cellIs" dxfId="3" priority="1" operator="equal">
      <formula>0</formula>
    </cfRule>
  </conditionalFormatting>
  <printOptions horizontalCentered="1"/>
  <pageMargins left="0.75000000000000011" right="0.75000000000000011" top="1" bottom="1" header="0.5" footer="0.5"/>
  <pageSetup paperSize="9" orientation="landscape" horizontalDpi="4294967292" verticalDpi="4294967292" r:id="rId1"/>
  <legacyDrawing r:id="rId2"/>
</worksheet>
</file>

<file path=xl/worksheets/sheet5.xml><?xml version="1.0" encoding="utf-8"?>
<worksheet xmlns="http://schemas.openxmlformats.org/spreadsheetml/2006/main" xmlns:r="http://schemas.openxmlformats.org/officeDocument/2006/relationships">
  <sheetPr>
    <tabColor rgb="FF0070C0"/>
  </sheetPr>
  <dimension ref="B1:J62"/>
  <sheetViews>
    <sheetView showGridLines="0" zoomScalePageLayoutView="150" workbookViewId="0">
      <selection activeCell="B62" sqref="B62"/>
    </sheetView>
  </sheetViews>
  <sheetFormatPr defaultColWidth="10.875" defaultRowHeight="14.25"/>
  <cols>
    <col min="1" max="1" width="4.625" style="92" customWidth="1"/>
    <col min="2" max="2" width="10.875" style="92"/>
    <col min="3" max="3" width="35.375" style="92" customWidth="1"/>
    <col min="4" max="4" width="10.875" style="92"/>
    <col min="5" max="5" width="17.625" style="92" customWidth="1"/>
    <col min="6" max="6" width="3.625" style="92" customWidth="1"/>
    <col min="7" max="7" width="12.625" style="92" customWidth="1"/>
    <col min="8" max="8" width="15.625" style="92" customWidth="1"/>
    <col min="9" max="9" width="15.625" style="91" customWidth="1"/>
    <col min="10" max="10" width="10.875" style="91"/>
    <col min="11" max="16384" width="10.875" style="92"/>
  </cols>
  <sheetData>
    <row r="1" spans="2:10" ht="30.75" customHeight="1" thickBot="1">
      <c r="B1" s="201" t="s">
        <v>337</v>
      </c>
      <c r="C1" s="201"/>
      <c r="D1" s="201"/>
      <c r="E1" s="201"/>
      <c r="F1" s="201"/>
      <c r="G1" s="201"/>
      <c r="H1" s="201"/>
      <c r="I1" s="90"/>
    </row>
    <row r="2" spans="2:10" s="95" customFormat="1" ht="48" customHeight="1" thickTop="1">
      <c r="B2" s="204" t="s">
        <v>385</v>
      </c>
      <c r="C2" s="204"/>
      <c r="D2" s="204"/>
      <c r="E2" s="204"/>
      <c r="F2" s="204"/>
      <c r="G2" s="204"/>
      <c r="H2" s="204"/>
      <c r="I2" s="93"/>
      <c r="J2" s="94"/>
    </row>
    <row r="3" spans="2:10" s="95" customFormat="1" ht="38.25" customHeight="1">
      <c r="B3" s="200" t="s">
        <v>833</v>
      </c>
      <c r="C3" s="200"/>
      <c r="D3" s="200"/>
      <c r="E3" s="200"/>
      <c r="F3" s="200"/>
      <c r="G3" s="200"/>
      <c r="H3" s="200"/>
      <c r="I3" s="93"/>
      <c r="J3" s="94"/>
    </row>
    <row r="4" spans="2:10" s="99" customFormat="1" ht="20.100000000000001" customHeight="1">
      <c r="B4" s="96" t="s">
        <v>98</v>
      </c>
      <c r="C4" s="205" t="s">
        <v>381</v>
      </c>
      <c r="D4" s="205"/>
      <c r="E4" s="205"/>
      <c r="F4" s="202" t="s">
        <v>328</v>
      </c>
      <c r="G4" s="202"/>
      <c r="H4" s="144" t="e">
        <f>AVERAGE(B5:B49)</f>
        <v>#DIV/0!</v>
      </c>
      <c r="I4" s="97"/>
      <c r="J4" s="98"/>
    </row>
    <row r="5" spans="2:10" s="95" customFormat="1" ht="18" customHeight="1">
      <c r="B5" s="10"/>
      <c r="C5" s="166" t="s">
        <v>338</v>
      </c>
      <c r="D5" s="100"/>
      <c r="E5" s="100"/>
      <c r="F5" s="100"/>
      <c r="G5" s="100"/>
      <c r="H5" s="100"/>
      <c r="I5" s="101" t="s">
        <v>278</v>
      </c>
      <c r="J5" s="102">
        <f>B5</f>
        <v>0</v>
      </c>
    </row>
    <row r="6" spans="2:10" s="95" customFormat="1" ht="18" customHeight="1">
      <c r="B6" s="11"/>
      <c r="C6" s="168" t="s">
        <v>339</v>
      </c>
      <c r="D6" s="103"/>
      <c r="E6" s="103"/>
      <c r="F6" s="103"/>
      <c r="G6" s="103"/>
      <c r="H6" s="103"/>
      <c r="I6" s="101" t="s">
        <v>279</v>
      </c>
      <c r="J6" s="102">
        <f t="shared" ref="J6:J35" si="0">B6</f>
        <v>0</v>
      </c>
    </row>
    <row r="7" spans="2:10" s="95" customFormat="1" ht="18" customHeight="1">
      <c r="B7" s="11"/>
      <c r="C7" s="168" t="s">
        <v>340</v>
      </c>
      <c r="D7" s="103"/>
      <c r="E7" s="103"/>
      <c r="F7" s="103"/>
      <c r="G7" s="103"/>
      <c r="H7" s="103"/>
      <c r="I7" s="101" t="s">
        <v>280</v>
      </c>
      <c r="J7" s="102">
        <f t="shared" si="0"/>
        <v>0</v>
      </c>
    </row>
    <row r="8" spans="2:10" s="95" customFormat="1" ht="18" customHeight="1">
      <c r="B8" s="11"/>
      <c r="C8" s="168" t="s">
        <v>341</v>
      </c>
      <c r="D8" s="103"/>
      <c r="E8" s="103"/>
      <c r="F8" s="103"/>
      <c r="G8" s="103"/>
      <c r="H8" s="103"/>
      <c r="I8" s="101" t="s">
        <v>281</v>
      </c>
      <c r="J8" s="102">
        <f t="shared" si="0"/>
        <v>0</v>
      </c>
    </row>
    <row r="9" spans="2:10" s="95" customFormat="1" ht="18" customHeight="1">
      <c r="B9" s="11"/>
      <c r="C9" s="168" t="s">
        <v>342</v>
      </c>
      <c r="D9" s="103"/>
      <c r="E9" s="103"/>
      <c r="F9" s="103"/>
      <c r="G9" s="103"/>
      <c r="H9" s="103"/>
      <c r="I9" s="101" t="s">
        <v>282</v>
      </c>
      <c r="J9" s="102">
        <f t="shared" si="0"/>
        <v>0</v>
      </c>
    </row>
    <row r="10" spans="2:10" s="95" customFormat="1" ht="18" customHeight="1">
      <c r="B10" s="11"/>
      <c r="C10" s="168" t="s">
        <v>359</v>
      </c>
      <c r="D10" s="103"/>
      <c r="E10" s="103"/>
      <c r="F10" s="103"/>
      <c r="G10" s="103"/>
      <c r="H10" s="103"/>
      <c r="I10" s="101" t="s">
        <v>283</v>
      </c>
      <c r="J10" s="102">
        <f t="shared" si="0"/>
        <v>0</v>
      </c>
    </row>
    <row r="11" spans="2:10" s="95" customFormat="1" ht="18" customHeight="1">
      <c r="B11" s="11"/>
      <c r="C11" s="168" t="s">
        <v>343</v>
      </c>
      <c r="D11" s="103"/>
      <c r="E11" s="103"/>
      <c r="F11" s="103"/>
      <c r="G11" s="103"/>
      <c r="H11" s="103"/>
      <c r="I11" s="101" t="s">
        <v>284</v>
      </c>
      <c r="J11" s="102">
        <f t="shared" si="0"/>
        <v>0</v>
      </c>
    </row>
    <row r="12" spans="2:10" s="95" customFormat="1" ht="18" customHeight="1">
      <c r="B12" s="11"/>
      <c r="C12" s="168" t="s">
        <v>344</v>
      </c>
      <c r="D12" s="103"/>
      <c r="E12" s="103"/>
      <c r="F12" s="103"/>
      <c r="G12" s="103"/>
      <c r="H12" s="103"/>
      <c r="I12" s="101" t="s">
        <v>285</v>
      </c>
      <c r="J12" s="102">
        <f t="shared" si="0"/>
        <v>0</v>
      </c>
    </row>
    <row r="13" spans="2:10" s="95" customFormat="1" ht="18" customHeight="1">
      <c r="B13" s="11"/>
      <c r="C13" s="168" t="s">
        <v>345</v>
      </c>
      <c r="D13" s="103"/>
      <c r="E13" s="103"/>
      <c r="F13" s="103"/>
      <c r="G13" s="103"/>
      <c r="H13" s="103"/>
      <c r="I13" s="101" t="s">
        <v>286</v>
      </c>
      <c r="J13" s="102">
        <f t="shared" si="0"/>
        <v>0</v>
      </c>
    </row>
    <row r="14" spans="2:10" s="95" customFormat="1" ht="18" customHeight="1">
      <c r="B14" s="11"/>
      <c r="C14" s="168" t="s">
        <v>346</v>
      </c>
      <c r="D14" s="103"/>
      <c r="E14" s="103"/>
      <c r="F14" s="103"/>
      <c r="G14" s="103"/>
      <c r="H14" s="103"/>
      <c r="I14" s="101" t="s">
        <v>287</v>
      </c>
      <c r="J14" s="102">
        <f t="shared" si="0"/>
        <v>0</v>
      </c>
    </row>
    <row r="15" spans="2:10" s="95" customFormat="1" ht="18" customHeight="1">
      <c r="B15" s="11"/>
      <c r="C15" s="168" t="s">
        <v>347</v>
      </c>
      <c r="D15" s="103"/>
      <c r="E15" s="103"/>
      <c r="F15" s="103"/>
      <c r="G15" s="103"/>
      <c r="H15" s="103"/>
      <c r="I15" s="101" t="s">
        <v>288</v>
      </c>
      <c r="J15" s="102">
        <f t="shared" si="0"/>
        <v>0</v>
      </c>
    </row>
    <row r="16" spans="2:10" s="95" customFormat="1" ht="18" customHeight="1">
      <c r="B16" s="11"/>
      <c r="C16" s="168" t="s">
        <v>348</v>
      </c>
      <c r="D16" s="103"/>
      <c r="E16" s="103"/>
      <c r="F16" s="103"/>
      <c r="G16" s="103"/>
      <c r="H16" s="103"/>
      <c r="I16" s="101" t="s">
        <v>289</v>
      </c>
      <c r="J16" s="102">
        <f t="shared" si="0"/>
        <v>0</v>
      </c>
    </row>
    <row r="17" spans="2:10" s="95" customFormat="1" ht="18" customHeight="1">
      <c r="B17" s="11"/>
      <c r="C17" s="168" t="s">
        <v>349</v>
      </c>
      <c r="D17" s="103"/>
      <c r="E17" s="103"/>
      <c r="F17" s="103"/>
      <c r="G17" s="103"/>
      <c r="H17" s="103"/>
      <c r="I17" s="101" t="s">
        <v>290</v>
      </c>
      <c r="J17" s="102">
        <f t="shared" si="0"/>
        <v>0</v>
      </c>
    </row>
    <row r="18" spans="2:10" s="95" customFormat="1" ht="18" customHeight="1">
      <c r="B18" s="11"/>
      <c r="C18" s="168" t="s">
        <v>350</v>
      </c>
      <c r="D18" s="103"/>
      <c r="E18" s="103"/>
      <c r="F18" s="103"/>
      <c r="G18" s="103"/>
      <c r="H18" s="103"/>
      <c r="I18" s="101" t="s">
        <v>291</v>
      </c>
      <c r="J18" s="102">
        <f t="shared" si="0"/>
        <v>0</v>
      </c>
    </row>
    <row r="19" spans="2:10" s="95" customFormat="1" ht="18" customHeight="1">
      <c r="B19" s="11"/>
      <c r="C19" s="168" t="s">
        <v>351</v>
      </c>
      <c r="D19" s="103"/>
      <c r="E19" s="103"/>
      <c r="F19" s="103"/>
      <c r="G19" s="103"/>
      <c r="H19" s="103"/>
      <c r="I19" s="101" t="s">
        <v>292</v>
      </c>
      <c r="J19" s="102">
        <f t="shared" si="0"/>
        <v>0</v>
      </c>
    </row>
    <row r="20" spans="2:10" s="95" customFormat="1" ht="18" customHeight="1">
      <c r="B20" s="11"/>
      <c r="C20" s="168" t="s">
        <v>352</v>
      </c>
      <c r="D20" s="103"/>
      <c r="E20" s="103"/>
      <c r="F20" s="103"/>
      <c r="G20" s="103"/>
      <c r="H20" s="103"/>
      <c r="I20" s="101" t="s">
        <v>293</v>
      </c>
      <c r="J20" s="102">
        <f t="shared" si="0"/>
        <v>0</v>
      </c>
    </row>
    <row r="21" spans="2:10" s="95" customFormat="1" ht="18" customHeight="1">
      <c r="B21" s="11"/>
      <c r="C21" s="168" t="s">
        <v>353</v>
      </c>
      <c r="D21" s="103"/>
      <c r="E21" s="103"/>
      <c r="F21" s="103"/>
      <c r="G21" s="103"/>
      <c r="H21" s="103"/>
      <c r="I21" s="101" t="s">
        <v>294</v>
      </c>
      <c r="J21" s="102">
        <f t="shared" si="0"/>
        <v>0</v>
      </c>
    </row>
    <row r="22" spans="2:10" s="95" customFormat="1" ht="18" customHeight="1">
      <c r="B22" s="11"/>
      <c r="C22" s="168" t="s">
        <v>354</v>
      </c>
      <c r="D22" s="103"/>
      <c r="E22" s="103"/>
      <c r="F22" s="103"/>
      <c r="G22" s="103"/>
      <c r="H22" s="103"/>
      <c r="I22" s="101" t="s">
        <v>295</v>
      </c>
      <c r="J22" s="102">
        <f t="shared" si="0"/>
        <v>0</v>
      </c>
    </row>
    <row r="23" spans="2:10" s="95" customFormat="1" ht="18" customHeight="1">
      <c r="B23" s="11"/>
      <c r="C23" s="168" t="s">
        <v>355</v>
      </c>
      <c r="D23" s="103"/>
      <c r="E23" s="103"/>
      <c r="F23" s="103"/>
      <c r="G23" s="103"/>
      <c r="H23" s="103"/>
      <c r="I23" s="101" t="s">
        <v>296</v>
      </c>
      <c r="J23" s="102">
        <f t="shared" si="0"/>
        <v>0</v>
      </c>
    </row>
    <row r="24" spans="2:10" s="95" customFormat="1" ht="18" customHeight="1">
      <c r="B24" s="11"/>
      <c r="C24" s="168" t="s">
        <v>356</v>
      </c>
      <c r="D24" s="103"/>
      <c r="E24" s="103"/>
      <c r="F24" s="103"/>
      <c r="G24" s="103"/>
      <c r="H24" s="103"/>
      <c r="I24" s="101" t="s">
        <v>297</v>
      </c>
      <c r="J24" s="102">
        <f t="shared" si="0"/>
        <v>0</v>
      </c>
    </row>
    <row r="25" spans="2:10" s="95" customFormat="1" ht="18" customHeight="1">
      <c r="B25" s="11"/>
      <c r="C25" s="168" t="s">
        <v>357</v>
      </c>
      <c r="D25" s="103"/>
      <c r="E25" s="103"/>
      <c r="F25" s="103"/>
      <c r="G25" s="103"/>
      <c r="H25" s="103"/>
      <c r="I25" s="101" t="s">
        <v>298</v>
      </c>
      <c r="J25" s="102">
        <f t="shared" si="0"/>
        <v>0</v>
      </c>
    </row>
    <row r="26" spans="2:10" s="95" customFormat="1" ht="18" customHeight="1">
      <c r="B26" s="11"/>
      <c r="C26" s="168" t="s">
        <v>358</v>
      </c>
      <c r="D26" s="103"/>
      <c r="E26" s="103"/>
      <c r="F26" s="103"/>
      <c r="G26" s="103"/>
      <c r="H26" s="103"/>
      <c r="I26" s="101" t="s">
        <v>299</v>
      </c>
      <c r="J26" s="102">
        <f t="shared" si="0"/>
        <v>0</v>
      </c>
    </row>
    <row r="27" spans="2:10" s="95" customFormat="1" ht="18" customHeight="1">
      <c r="B27" s="11"/>
      <c r="C27" s="168" t="s">
        <v>360</v>
      </c>
      <c r="D27" s="103"/>
      <c r="E27" s="103"/>
      <c r="F27" s="103"/>
      <c r="G27" s="103"/>
      <c r="H27" s="103"/>
      <c r="I27" s="101" t="s">
        <v>300</v>
      </c>
      <c r="J27" s="102">
        <f t="shared" si="0"/>
        <v>0</v>
      </c>
    </row>
    <row r="28" spans="2:10" s="95" customFormat="1" ht="18" customHeight="1">
      <c r="B28" s="11"/>
      <c r="C28" s="168" t="s">
        <v>376</v>
      </c>
      <c r="D28" s="103"/>
      <c r="E28" s="103"/>
      <c r="F28" s="103"/>
      <c r="G28" s="103"/>
      <c r="H28" s="103"/>
      <c r="I28" s="101" t="s">
        <v>301</v>
      </c>
      <c r="J28" s="102">
        <f t="shared" si="0"/>
        <v>0</v>
      </c>
    </row>
    <row r="29" spans="2:10" s="95" customFormat="1" ht="18" customHeight="1">
      <c r="B29" s="11"/>
      <c r="C29" s="168" t="s">
        <v>377</v>
      </c>
      <c r="D29" s="103"/>
      <c r="E29" s="103"/>
      <c r="F29" s="103"/>
      <c r="G29" s="103"/>
      <c r="H29" s="103"/>
      <c r="I29" s="101"/>
      <c r="J29" s="102"/>
    </row>
    <row r="30" spans="2:10" s="95" customFormat="1" ht="18" customHeight="1">
      <c r="B30" s="11"/>
      <c r="C30" s="168" t="s">
        <v>361</v>
      </c>
      <c r="D30" s="103"/>
      <c r="E30" s="103"/>
      <c r="F30" s="103"/>
      <c r="G30" s="103"/>
      <c r="H30" s="103"/>
      <c r="I30" s="101" t="s">
        <v>302</v>
      </c>
      <c r="J30" s="102">
        <f t="shared" si="0"/>
        <v>0</v>
      </c>
    </row>
    <row r="31" spans="2:10" s="95" customFormat="1" ht="18" customHeight="1">
      <c r="B31" s="11"/>
      <c r="C31" s="168" t="s">
        <v>362</v>
      </c>
      <c r="D31" s="103"/>
      <c r="E31" s="103"/>
      <c r="F31" s="103"/>
      <c r="G31" s="103"/>
      <c r="H31" s="103"/>
      <c r="I31" s="101" t="s">
        <v>303</v>
      </c>
      <c r="J31" s="102">
        <f t="shared" si="0"/>
        <v>0</v>
      </c>
    </row>
    <row r="32" spans="2:10" s="95" customFormat="1" ht="18" customHeight="1">
      <c r="B32" s="11"/>
      <c r="C32" s="168" t="s">
        <v>363</v>
      </c>
      <c r="D32" s="103"/>
      <c r="E32" s="103"/>
      <c r="F32" s="103"/>
      <c r="G32" s="103"/>
      <c r="H32" s="103"/>
      <c r="I32" s="101" t="s">
        <v>304</v>
      </c>
      <c r="J32" s="102">
        <f t="shared" si="0"/>
        <v>0</v>
      </c>
    </row>
    <row r="33" spans="2:10" s="95" customFormat="1" ht="18" customHeight="1">
      <c r="B33" s="11"/>
      <c r="C33" s="168" t="s">
        <v>364</v>
      </c>
      <c r="D33" s="103"/>
      <c r="E33" s="103"/>
      <c r="F33" s="103"/>
      <c r="G33" s="103"/>
      <c r="H33" s="103"/>
      <c r="I33" s="101" t="s">
        <v>305</v>
      </c>
      <c r="J33" s="102">
        <f t="shared" si="0"/>
        <v>0</v>
      </c>
    </row>
    <row r="34" spans="2:10" s="95" customFormat="1" ht="18" customHeight="1">
      <c r="B34" s="11"/>
      <c r="C34" s="168" t="s">
        <v>365</v>
      </c>
      <c r="D34" s="103"/>
      <c r="E34" s="103"/>
      <c r="F34" s="103"/>
      <c r="G34" s="103"/>
      <c r="H34" s="103"/>
      <c r="I34" s="101" t="s">
        <v>306</v>
      </c>
      <c r="J34" s="102">
        <f t="shared" si="0"/>
        <v>0</v>
      </c>
    </row>
    <row r="35" spans="2:10" s="95" customFormat="1" ht="18" customHeight="1">
      <c r="B35" s="11"/>
      <c r="C35" s="168" t="s">
        <v>366</v>
      </c>
      <c r="D35" s="103"/>
      <c r="E35" s="103"/>
      <c r="F35" s="103"/>
      <c r="G35" s="103"/>
      <c r="H35" s="103"/>
      <c r="I35" s="101" t="s">
        <v>307</v>
      </c>
      <c r="J35" s="102">
        <f t="shared" si="0"/>
        <v>0</v>
      </c>
    </row>
    <row r="36" spans="2:10" s="95" customFormat="1" ht="18" customHeight="1">
      <c r="B36" s="11"/>
      <c r="C36" s="168" t="s">
        <v>367</v>
      </c>
      <c r="D36" s="103"/>
      <c r="E36" s="103"/>
      <c r="F36" s="103"/>
      <c r="G36" s="103"/>
      <c r="H36" s="103"/>
      <c r="I36" s="101"/>
      <c r="J36" s="102"/>
    </row>
    <row r="37" spans="2:10" s="95" customFormat="1" ht="18" customHeight="1">
      <c r="B37" s="11"/>
      <c r="C37" s="168" t="s">
        <v>368</v>
      </c>
      <c r="D37" s="103"/>
      <c r="E37" s="103"/>
      <c r="F37" s="103"/>
      <c r="G37" s="103"/>
      <c r="H37" s="103"/>
      <c r="I37" s="101"/>
      <c r="J37" s="102"/>
    </row>
    <row r="38" spans="2:10" s="95" customFormat="1" ht="18" customHeight="1">
      <c r="B38" s="11"/>
      <c r="C38" s="168" t="s">
        <v>369</v>
      </c>
      <c r="D38" s="103"/>
      <c r="E38" s="103"/>
      <c r="F38" s="103"/>
      <c r="G38" s="103"/>
      <c r="H38" s="103"/>
      <c r="I38" s="101"/>
      <c r="J38" s="102"/>
    </row>
    <row r="39" spans="2:10" s="95" customFormat="1" ht="18" customHeight="1">
      <c r="B39" s="11"/>
      <c r="C39" s="168" t="s">
        <v>370</v>
      </c>
      <c r="D39" s="103"/>
      <c r="E39" s="103"/>
      <c r="F39" s="103"/>
      <c r="G39" s="103"/>
      <c r="H39" s="103"/>
      <c r="I39" s="101"/>
      <c r="J39" s="102"/>
    </row>
    <row r="40" spans="2:10" s="95" customFormat="1" ht="18" customHeight="1">
      <c r="B40" s="11"/>
      <c r="C40" s="168" t="s">
        <v>371</v>
      </c>
      <c r="D40" s="103"/>
      <c r="E40" s="103"/>
      <c r="F40" s="103"/>
      <c r="G40" s="103"/>
      <c r="H40" s="103"/>
      <c r="I40" s="101"/>
      <c r="J40" s="102"/>
    </row>
    <row r="41" spans="2:10" s="95" customFormat="1" ht="18" customHeight="1">
      <c r="B41" s="11"/>
      <c r="C41" s="168" t="s">
        <v>372</v>
      </c>
      <c r="D41" s="103"/>
      <c r="E41" s="103"/>
      <c r="F41" s="103"/>
      <c r="G41" s="103"/>
      <c r="H41" s="103"/>
      <c r="I41" s="101"/>
      <c r="J41" s="102"/>
    </row>
    <row r="42" spans="2:10" s="95" customFormat="1" ht="18" customHeight="1">
      <c r="B42" s="11"/>
      <c r="C42" s="168" t="s">
        <v>373</v>
      </c>
      <c r="D42" s="103"/>
      <c r="E42" s="103"/>
      <c r="F42" s="103"/>
      <c r="G42" s="103"/>
      <c r="H42" s="103"/>
      <c r="I42" s="101"/>
      <c r="J42" s="102"/>
    </row>
    <row r="43" spans="2:10" s="95" customFormat="1" ht="18" customHeight="1">
      <c r="B43" s="11"/>
      <c r="C43" s="168" t="s">
        <v>383</v>
      </c>
      <c r="D43" s="103"/>
      <c r="E43" s="103"/>
      <c r="F43" s="103"/>
      <c r="G43" s="103"/>
      <c r="H43" s="103"/>
      <c r="I43" s="101"/>
      <c r="J43" s="102"/>
    </row>
    <row r="44" spans="2:10" s="95" customFormat="1" ht="18" customHeight="1">
      <c r="B44" s="11"/>
      <c r="C44" s="168" t="s">
        <v>384</v>
      </c>
      <c r="D44" s="103"/>
      <c r="E44" s="103"/>
      <c r="F44" s="103"/>
      <c r="G44" s="103"/>
      <c r="H44" s="103"/>
      <c r="I44" s="101"/>
      <c r="J44" s="102"/>
    </row>
    <row r="45" spans="2:10" s="95" customFormat="1" ht="18" customHeight="1">
      <c r="B45" s="11"/>
      <c r="C45" s="168" t="s">
        <v>378</v>
      </c>
      <c r="D45" s="103"/>
      <c r="E45" s="103"/>
      <c r="F45" s="103"/>
      <c r="G45" s="103"/>
      <c r="H45" s="103"/>
      <c r="I45" s="101"/>
      <c r="J45" s="102"/>
    </row>
    <row r="46" spans="2:10" s="95" customFormat="1" ht="18" customHeight="1">
      <c r="B46" s="11"/>
      <c r="C46" s="168" t="s">
        <v>379</v>
      </c>
      <c r="D46" s="103"/>
      <c r="E46" s="103"/>
      <c r="F46" s="103"/>
      <c r="G46" s="103"/>
      <c r="H46" s="103"/>
      <c r="I46" s="101"/>
      <c r="J46" s="102"/>
    </row>
    <row r="47" spans="2:10" s="95" customFormat="1" ht="18" customHeight="1">
      <c r="B47" s="11"/>
      <c r="C47" s="168" t="s">
        <v>380</v>
      </c>
      <c r="D47" s="103"/>
      <c r="E47" s="103"/>
      <c r="F47" s="103"/>
      <c r="G47" s="103"/>
      <c r="H47" s="103"/>
      <c r="I47" s="101"/>
      <c r="J47" s="102"/>
    </row>
    <row r="48" spans="2:10" s="95" customFormat="1" ht="18" customHeight="1">
      <c r="B48" s="11"/>
      <c r="C48" s="168" t="s">
        <v>374</v>
      </c>
      <c r="D48" s="103"/>
      <c r="E48" s="103"/>
      <c r="F48" s="103"/>
      <c r="G48" s="103"/>
      <c r="H48" s="103"/>
      <c r="I48" s="101"/>
      <c r="J48" s="102"/>
    </row>
    <row r="49" spans="2:10" s="95" customFormat="1" ht="18" customHeight="1">
      <c r="B49" s="11"/>
      <c r="C49" s="168" t="s">
        <v>375</v>
      </c>
      <c r="D49" s="103"/>
      <c r="E49" s="103"/>
      <c r="F49" s="103"/>
      <c r="G49" s="103"/>
      <c r="H49" s="103"/>
      <c r="I49" s="101"/>
      <c r="J49" s="102"/>
    </row>
    <row r="50" spans="2:10" s="95" customFormat="1" ht="18" customHeight="1">
      <c r="B50" s="164"/>
      <c r="C50" s="167"/>
      <c r="D50" s="165"/>
      <c r="E50" s="165"/>
      <c r="F50" s="165"/>
      <c r="G50" s="165"/>
      <c r="H50" s="165"/>
      <c r="I50" s="101"/>
      <c r="J50" s="102"/>
    </row>
    <row r="51" spans="2:10" s="150" customFormat="1" ht="24" customHeight="1">
      <c r="B51" s="147" t="s">
        <v>594</v>
      </c>
      <c r="C51" s="147"/>
      <c r="D51" s="147"/>
      <c r="E51" s="147"/>
      <c r="F51" s="147"/>
      <c r="G51" s="147" t="s">
        <v>327</v>
      </c>
      <c r="H51" s="148" t="s">
        <v>98</v>
      </c>
      <c r="I51" s="149"/>
      <c r="J51" s="149"/>
    </row>
    <row r="52" spans="2:10" s="146" customFormat="1" ht="7.5" customHeight="1">
      <c r="I52" s="145"/>
      <c r="J52" s="145"/>
    </row>
    <row r="53" spans="2:10" s="146" customFormat="1" ht="15.75">
      <c r="B53" s="151" t="s">
        <v>382</v>
      </c>
      <c r="C53" s="151"/>
      <c r="D53" s="151"/>
      <c r="E53" s="151"/>
      <c r="F53" s="151"/>
      <c r="G53" s="152">
        <f>COUNTIF(B5:B49, "=0%")</f>
        <v>0</v>
      </c>
      <c r="H53" s="156">
        <f>G53/45</f>
        <v>0</v>
      </c>
      <c r="I53" s="145"/>
      <c r="J53" s="145"/>
    </row>
    <row r="54" spans="2:10" s="146" customFormat="1" ht="7.5" customHeight="1">
      <c r="G54" s="153"/>
      <c r="H54" s="157"/>
      <c r="I54" s="145"/>
      <c r="J54" s="145"/>
    </row>
    <row r="55" spans="2:10" s="146" customFormat="1" ht="15.75">
      <c r="B55" s="151" t="s">
        <v>834</v>
      </c>
      <c r="C55" s="151"/>
      <c r="D55" s="151"/>
      <c r="E55" s="151"/>
      <c r="F55" s="151"/>
      <c r="G55" s="152">
        <f>COUNTIFS(B5:B49, "&gt;0%", B5:B49, "&lt;26%")</f>
        <v>0</v>
      </c>
      <c r="H55" s="156">
        <f>G55/45</f>
        <v>0</v>
      </c>
      <c r="I55" s="145"/>
      <c r="J55" s="145"/>
    </row>
    <row r="56" spans="2:10" s="146" customFormat="1" ht="6.75" customHeight="1">
      <c r="G56" s="153"/>
      <c r="H56" s="157"/>
      <c r="I56" s="145"/>
      <c r="J56" s="145"/>
    </row>
    <row r="57" spans="2:10" s="146" customFormat="1" ht="15.75">
      <c r="B57" s="151" t="s">
        <v>835</v>
      </c>
      <c r="C57" s="151"/>
      <c r="D57" s="151"/>
      <c r="E57" s="151"/>
      <c r="F57" s="151"/>
      <c r="G57" s="154">
        <f>COUNTIFS(B5:B49, "&gt;25%", B5:B49, "&lt;51%")</f>
        <v>0</v>
      </c>
      <c r="H57" s="156">
        <f>G57/45</f>
        <v>0</v>
      </c>
      <c r="I57" s="145"/>
      <c r="J57" s="145"/>
    </row>
    <row r="58" spans="2:10" s="146" customFormat="1" ht="6" customHeight="1">
      <c r="G58" s="155"/>
      <c r="H58" s="157"/>
      <c r="I58" s="145"/>
      <c r="J58" s="145"/>
    </row>
    <row r="59" spans="2:10" s="146" customFormat="1" ht="15.75">
      <c r="B59" s="151" t="s">
        <v>836</v>
      </c>
      <c r="C59" s="151"/>
      <c r="D59" s="151"/>
      <c r="E59" s="151"/>
      <c r="F59" s="151"/>
      <c r="G59" s="154">
        <f>COUNTIFS(B5:B49, "&gt;50%", B5:B49, "&lt;76%")</f>
        <v>0</v>
      </c>
      <c r="H59" s="156">
        <f>G59/45</f>
        <v>0</v>
      </c>
      <c r="I59" s="145"/>
      <c r="J59" s="145"/>
    </row>
    <row r="60" spans="2:10" s="146" customFormat="1" ht="7.5" customHeight="1">
      <c r="G60" s="153"/>
      <c r="H60" s="157"/>
      <c r="I60" s="145"/>
      <c r="J60" s="145"/>
    </row>
    <row r="61" spans="2:10" s="146" customFormat="1" ht="15.75">
      <c r="B61" s="151" t="s">
        <v>837</v>
      </c>
      <c r="C61" s="151"/>
      <c r="D61" s="151"/>
      <c r="E61" s="151"/>
      <c r="F61" s="151"/>
      <c r="G61" s="152">
        <f>COUNTIF(B5:B35, "&gt;75%")</f>
        <v>0</v>
      </c>
      <c r="H61" s="156">
        <f>G61/45</f>
        <v>0</v>
      </c>
      <c r="I61" s="145"/>
      <c r="J61" s="145"/>
    </row>
    <row r="62" spans="2:10" ht="18">
      <c r="B62" s="143"/>
      <c r="C62" s="143"/>
      <c r="D62" s="143"/>
      <c r="E62" s="143"/>
      <c r="F62" s="143"/>
      <c r="G62" s="143"/>
      <c r="H62" s="143"/>
    </row>
  </sheetData>
  <sheetProtection password="CFC0" sheet="1" objects="1" scenarios="1"/>
  <mergeCells count="5">
    <mergeCell ref="B1:H1"/>
    <mergeCell ref="B2:H2"/>
    <mergeCell ref="B3:H3"/>
    <mergeCell ref="C4:E4"/>
    <mergeCell ref="F4:G4"/>
  </mergeCells>
  <conditionalFormatting sqref="B5:B50">
    <cfRule type="dataBar" priority="3">
      <dataBar>
        <cfvo type="min" val="0"/>
        <cfvo type="max" val="0"/>
        <color theme="0" tint="-0.14999847407452621"/>
      </dataBar>
    </cfRule>
  </conditionalFormatting>
  <conditionalFormatting sqref="B5:B49">
    <cfRule type="top10" dxfId="2" priority="1" rank="5"/>
  </conditionalFormatting>
  <printOptions horizontalCentered="1"/>
  <pageMargins left="0.75000000000000011" right="0.75000000000000011" top="1" bottom="1" header="0.5" footer="0.5"/>
  <pageSetup paperSize="9" orientation="landscape" horizontalDpi="4294967292" verticalDpi="4294967292" r:id="rId1"/>
  <legacyDrawing r:id="rId2"/>
</worksheet>
</file>

<file path=xl/worksheets/sheet6.xml><?xml version="1.0" encoding="utf-8"?>
<worksheet xmlns="http://schemas.openxmlformats.org/spreadsheetml/2006/main" xmlns:r="http://schemas.openxmlformats.org/officeDocument/2006/relationships">
  <sheetPr>
    <tabColor theme="1"/>
  </sheetPr>
  <dimension ref="B1:D23"/>
  <sheetViews>
    <sheetView showGridLines="0" workbookViewId="0">
      <selection activeCell="C7" sqref="C7:D7"/>
    </sheetView>
  </sheetViews>
  <sheetFormatPr defaultRowHeight="15.75"/>
  <cols>
    <col min="1" max="1" width="5.375" style="172" customWidth="1"/>
    <col min="2" max="2" width="6.625" style="172" customWidth="1"/>
    <col min="3" max="3" width="54.875" style="172" customWidth="1"/>
    <col min="4" max="4" width="30.75" style="172" customWidth="1"/>
    <col min="5" max="16384" width="9" style="172"/>
  </cols>
  <sheetData>
    <row r="1" spans="2:4" s="95" customFormat="1" ht="50.25" customHeight="1" thickBot="1">
      <c r="B1" s="207" t="s">
        <v>386</v>
      </c>
      <c r="C1" s="207"/>
      <c r="D1" s="207"/>
    </row>
    <row r="2" spans="2:4" s="95" customFormat="1" ht="66.75" customHeight="1" thickTop="1">
      <c r="B2" s="200" t="s">
        <v>655</v>
      </c>
      <c r="C2" s="200"/>
      <c r="D2" s="200"/>
    </row>
    <row r="3" spans="2:4" s="170" customFormat="1">
      <c r="B3" s="169" t="s">
        <v>110</v>
      </c>
      <c r="C3" s="208" t="s">
        <v>388</v>
      </c>
      <c r="D3" s="209"/>
    </row>
    <row r="4" spans="2:4">
      <c r="B4" s="171">
        <v>1</v>
      </c>
      <c r="C4" s="206"/>
      <c r="D4" s="206"/>
    </row>
    <row r="5" spans="2:4">
      <c r="B5" s="173">
        <v>2</v>
      </c>
      <c r="C5" s="206"/>
      <c r="D5" s="206"/>
    </row>
    <row r="6" spans="2:4">
      <c r="B6" s="173">
        <v>3</v>
      </c>
      <c r="C6" s="206"/>
      <c r="D6" s="206"/>
    </row>
    <row r="7" spans="2:4">
      <c r="B7" s="173">
        <v>4</v>
      </c>
      <c r="C7" s="206"/>
      <c r="D7" s="206"/>
    </row>
    <row r="8" spans="2:4">
      <c r="B8" s="173">
        <v>5</v>
      </c>
      <c r="C8" s="206"/>
      <c r="D8" s="206"/>
    </row>
    <row r="9" spans="2:4">
      <c r="B9" s="174"/>
      <c r="C9" s="174"/>
      <c r="D9" s="174"/>
    </row>
    <row r="10" spans="2:4">
      <c r="B10" s="175" t="s">
        <v>110</v>
      </c>
      <c r="C10" s="210" t="s">
        <v>389</v>
      </c>
      <c r="D10" s="211"/>
    </row>
    <row r="11" spans="2:4">
      <c r="B11" s="171">
        <v>1</v>
      </c>
      <c r="C11" s="206"/>
      <c r="D11" s="206"/>
    </row>
    <row r="12" spans="2:4">
      <c r="B12" s="173">
        <v>2</v>
      </c>
      <c r="C12" s="206"/>
      <c r="D12" s="206"/>
    </row>
    <row r="13" spans="2:4">
      <c r="B13" s="173">
        <v>3</v>
      </c>
      <c r="C13" s="206"/>
      <c r="D13" s="206"/>
    </row>
    <row r="14" spans="2:4">
      <c r="B14" s="173">
        <v>4</v>
      </c>
      <c r="C14" s="206"/>
      <c r="D14" s="206"/>
    </row>
    <row r="15" spans="2:4">
      <c r="B15" s="173">
        <v>5</v>
      </c>
      <c r="C15" s="206"/>
      <c r="D15" s="206"/>
    </row>
    <row r="16" spans="2:4">
      <c r="B16" s="174"/>
      <c r="C16" s="174"/>
      <c r="D16" s="174"/>
    </row>
    <row r="17" spans="2:4">
      <c r="B17" s="176" t="s">
        <v>110</v>
      </c>
      <c r="C17" s="212" t="s">
        <v>387</v>
      </c>
      <c r="D17" s="213"/>
    </row>
    <row r="18" spans="2:4">
      <c r="B18" s="171">
        <v>1</v>
      </c>
      <c r="C18" s="206"/>
      <c r="D18" s="206"/>
    </row>
    <row r="19" spans="2:4">
      <c r="B19" s="173">
        <v>2</v>
      </c>
      <c r="C19" s="206"/>
      <c r="D19" s="206"/>
    </row>
    <row r="20" spans="2:4">
      <c r="B20" s="173">
        <v>3</v>
      </c>
      <c r="C20" s="206"/>
      <c r="D20" s="206"/>
    </row>
    <row r="21" spans="2:4">
      <c r="B21" s="173">
        <v>4</v>
      </c>
      <c r="C21" s="206"/>
      <c r="D21" s="206"/>
    </row>
    <row r="22" spans="2:4">
      <c r="B22" s="173">
        <v>5</v>
      </c>
      <c r="C22" s="206"/>
      <c r="D22" s="206"/>
    </row>
    <row r="23" spans="2:4">
      <c r="B23" s="177"/>
      <c r="C23" s="177"/>
      <c r="D23" s="177"/>
    </row>
  </sheetData>
  <sheetProtection password="CFC0" sheet="1" objects="1" scenarios="1"/>
  <mergeCells count="20">
    <mergeCell ref="C17:D17"/>
    <mergeCell ref="C4:D4"/>
    <mergeCell ref="C5:D5"/>
    <mergeCell ref="C6:D6"/>
    <mergeCell ref="C7:D7"/>
    <mergeCell ref="C15:D15"/>
    <mergeCell ref="C11:D11"/>
    <mergeCell ref="C12:D12"/>
    <mergeCell ref="C13:D13"/>
    <mergeCell ref="C14:D14"/>
    <mergeCell ref="B1:D1"/>
    <mergeCell ref="B2:D2"/>
    <mergeCell ref="C3:D3"/>
    <mergeCell ref="C10:D10"/>
    <mergeCell ref="C8:D8"/>
    <mergeCell ref="C18:D18"/>
    <mergeCell ref="C19:D19"/>
    <mergeCell ref="C20:D20"/>
    <mergeCell ref="C21:D21"/>
    <mergeCell ref="C22:D22"/>
  </mergeCells>
  <pageMargins left="0.51181102362204722" right="0.51181102362204722" top="0.78740157480314965" bottom="0.78740157480314965" header="0.31496062992125984" footer="0.31496062992125984"/>
  <pageSetup paperSize="119" orientation="landscape" horizontalDpi="300" verticalDpi="300" r:id="rId1"/>
</worksheet>
</file>

<file path=xl/worksheets/sheet7.xml><?xml version="1.0" encoding="utf-8"?>
<worksheet xmlns="http://schemas.openxmlformats.org/spreadsheetml/2006/main" xmlns:r="http://schemas.openxmlformats.org/officeDocument/2006/relationships">
  <dimension ref="B1:K68"/>
  <sheetViews>
    <sheetView showGridLines="0" topLeftCell="A4" zoomScalePageLayoutView="150" workbookViewId="0">
      <selection activeCell="B13" sqref="B13"/>
    </sheetView>
  </sheetViews>
  <sheetFormatPr defaultColWidth="10.875" defaultRowHeight="14.25"/>
  <cols>
    <col min="1" max="1" width="2.375" style="92" customWidth="1"/>
    <col min="2" max="2" width="7.125" style="92" customWidth="1"/>
    <col min="3" max="3" width="22.375" style="92" customWidth="1"/>
    <col min="4" max="4" width="7.125" style="92" customWidth="1"/>
    <col min="5" max="5" width="22.125" style="92" customWidth="1"/>
    <col min="6" max="6" width="7.125" style="92" customWidth="1"/>
    <col min="7" max="7" width="22.625" style="92" customWidth="1"/>
    <col min="8" max="8" width="7.125" style="92" customWidth="1"/>
    <col min="9" max="9" width="22" style="92" customWidth="1"/>
    <col min="10" max="10" width="15.625" style="91" customWidth="1"/>
    <col min="11" max="11" width="10.875" style="91"/>
    <col min="12" max="16384" width="10.875" style="92"/>
  </cols>
  <sheetData>
    <row r="1" spans="2:11" ht="30.75" customHeight="1" thickBot="1">
      <c r="B1" s="201" t="s">
        <v>390</v>
      </c>
      <c r="C1" s="201"/>
      <c r="D1" s="201"/>
      <c r="E1" s="201"/>
      <c r="F1" s="201"/>
      <c r="G1" s="201"/>
      <c r="H1" s="201"/>
      <c r="I1" s="201"/>
      <c r="J1" s="90"/>
    </row>
    <row r="2" spans="2:11" s="95" customFormat="1" ht="48" customHeight="1" thickTop="1">
      <c r="B2" s="204" t="s">
        <v>595</v>
      </c>
      <c r="C2" s="204"/>
      <c r="D2" s="204"/>
      <c r="E2" s="204"/>
      <c r="F2" s="204"/>
      <c r="G2" s="204"/>
      <c r="H2" s="204"/>
      <c r="I2" s="204"/>
      <c r="J2" s="93"/>
      <c r="K2" s="94"/>
    </row>
    <row r="3" spans="2:11" s="95" customFormat="1" ht="38.25" customHeight="1">
      <c r="B3" s="200" t="s">
        <v>838</v>
      </c>
      <c r="C3" s="200"/>
      <c r="D3" s="200"/>
      <c r="E3" s="200"/>
      <c r="F3" s="200"/>
      <c r="G3" s="200"/>
      <c r="H3" s="200"/>
      <c r="I3" s="200"/>
      <c r="J3" s="93"/>
      <c r="K3" s="94"/>
    </row>
    <row r="4" spans="2:11" s="99" customFormat="1" ht="20.100000000000001" customHeight="1">
      <c r="B4" s="203" t="s">
        <v>596</v>
      </c>
      <c r="C4" s="203"/>
      <c r="D4" s="203"/>
      <c r="E4" s="203"/>
      <c r="F4" s="203"/>
      <c r="G4" s="202" t="s">
        <v>328</v>
      </c>
      <c r="H4" s="202"/>
      <c r="I4" s="144" t="e">
        <f>AVERAGE(B6:B55,D6:D55,H6:H55)</f>
        <v>#DIV/0!</v>
      </c>
      <c r="J4" s="97"/>
      <c r="K4" s="98"/>
    </row>
    <row r="5" spans="2:11" s="185" customFormat="1" ht="20.100000000000001" customHeight="1">
      <c r="B5" s="186" t="s">
        <v>441</v>
      </c>
      <c r="C5" s="187" t="s">
        <v>597</v>
      </c>
      <c r="D5" s="186" t="s">
        <v>441</v>
      </c>
      <c r="E5" s="187" t="s">
        <v>597</v>
      </c>
      <c r="F5" s="186" t="s">
        <v>441</v>
      </c>
      <c r="G5" s="188" t="s">
        <v>597</v>
      </c>
      <c r="H5" s="186" t="s">
        <v>441</v>
      </c>
      <c r="I5" s="189" t="s">
        <v>597</v>
      </c>
      <c r="J5" s="183"/>
      <c r="K5" s="184"/>
    </row>
    <row r="6" spans="2:11" s="95" customFormat="1" ht="18" customHeight="1">
      <c r="B6" s="10"/>
      <c r="C6" s="178" t="s">
        <v>391</v>
      </c>
      <c r="D6" s="10"/>
      <c r="E6" s="180" t="s">
        <v>442</v>
      </c>
      <c r="F6" s="10"/>
      <c r="G6" s="180" t="s">
        <v>492</v>
      </c>
      <c r="H6" s="10"/>
      <c r="I6" s="180" t="s">
        <v>550</v>
      </c>
      <c r="J6" s="101" t="s">
        <v>278</v>
      </c>
      <c r="K6" s="102">
        <f>B6</f>
        <v>0</v>
      </c>
    </row>
    <row r="7" spans="2:11" s="95" customFormat="1" ht="18" customHeight="1">
      <c r="B7" s="11"/>
      <c r="C7" s="179" t="s">
        <v>392</v>
      </c>
      <c r="D7" s="11"/>
      <c r="E7" s="181" t="s">
        <v>450</v>
      </c>
      <c r="F7" s="11"/>
      <c r="G7" s="181" t="s">
        <v>493</v>
      </c>
      <c r="H7" s="11"/>
      <c r="I7" s="181" t="s">
        <v>544</v>
      </c>
      <c r="J7" s="101" t="s">
        <v>279</v>
      </c>
      <c r="K7" s="102">
        <f t="shared" ref="K7:K41" si="0">B7</f>
        <v>0</v>
      </c>
    </row>
    <row r="8" spans="2:11" s="95" customFormat="1" ht="18" customHeight="1">
      <c r="B8" s="11"/>
      <c r="C8" s="179" t="s">
        <v>393</v>
      </c>
      <c r="D8" s="11"/>
      <c r="E8" s="181" t="s">
        <v>451</v>
      </c>
      <c r="F8" s="11"/>
      <c r="G8" s="181" t="s">
        <v>494</v>
      </c>
      <c r="H8" s="11"/>
      <c r="I8" s="181" t="s">
        <v>545</v>
      </c>
      <c r="J8" s="101" t="s">
        <v>280</v>
      </c>
      <c r="K8" s="102">
        <f t="shared" si="0"/>
        <v>0</v>
      </c>
    </row>
    <row r="9" spans="2:11" s="95" customFormat="1" ht="18" customHeight="1">
      <c r="B9" s="11"/>
      <c r="C9" s="179" t="s">
        <v>415</v>
      </c>
      <c r="D9" s="11"/>
      <c r="E9" s="181" t="s">
        <v>443</v>
      </c>
      <c r="F9" s="11"/>
      <c r="G9" s="181" t="s">
        <v>495</v>
      </c>
      <c r="H9" s="11"/>
      <c r="I9" s="181" t="s">
        <v>546</v>
      </c>
      <c r="J9" s="101" t="s">
        <v>281</v>
      </c>
      <c r="K9" s="102">
        <f t="shared" si="0"/>
        <v>0</v>
      </c>
    </row>
    <row r="10" spans="2:11" s="95" customFormat="1" ht="18" customHeight="1">
      <c r="B10" s="11"/>
      <c r="C10" s="179" t="s">
        <v>414</v>
      </c>
      <c r="D10" s="11"/>
      <c r="E10" s="181" t="s">
        <v>444</v>
      </c>
      <c r="F10" s="11"/>
      <c r="G10" s="181" t="s">
        <v>496</v>
      </c>
      <c r="H10" s="11"/>
      <c r="I10" s="181" t="s">
        <v>547</v>
      </c>
      <c r="J10" s="101"/>
      <c r="K10" s="102"/>
    </row>
    <row r="11" spans="2:11" s="95" customFormat="1" ht="18" customHeight="1">
      <c r="B11" s="11"/>
      <c r="C11" s="179" t="s">
        <v>417</v>
      </c>
      <c r="D11" s="11"/>
      <c r="E11" s="181" t="s">
        <v>452</v>
      </c>
      <c r="F11" s="11"/>
      <c r="G11" s="181" t="s">
        <v>497</v>
      </c>
      <c r="H11" s="11"/>
      <c r="I11" s="181" t="s">
        <v>548</v>
      </c>
      <c r="J11" s="101"/>
      <c r="K11" s="102"/>
    </row>
    <row r="12" spans="2:11" s="95" customFormat="1" ht="18" customHeight="1">
      <c r="B12" s="11"/>
      <c r="C12" s="179" t="s">
        <v>416</v>
      </c>
      <c r="D12" s="11"/>
      <c r="E12" s="181" t="s">
        <v>453</v>
      </c>
      <c r="F12" s="11"/>
      <c r="G12" s="181" t="s">
        <v>498</v>
      </c>
      <c r="H12" s="11"/>
      <c r="I12" s="181" t="s">
        <v>549</v>
      </c>
      <c r="J12" s="101"/>
      <c r="K12" s="102"/>
    </row>
    <row r="13" spans="2:11" s="95" customFormat="1" ht="18" customHeight="1">
      <c r="B13" s="11"/>
      <c r="C13" s="179" t="s">
        <v>394</v>
      </c>
      <c r="D13" s="11"/>
      <c r="E13" s="181" t="s">
        <v>445</v>
      </c>
      <c r="F13" s="11"/>
      <c r="G13" s="181" t="s">
        <v>499</v>
      </c>
      <c r="H13" s="11"/>
      <c r="I13" s="181" t="s">
        <v>551</v>
      </c>
      <c r="J13" s="101" t="s">
        <v>282</v>
      </c>
      <c r="K13" s="102">
        <f t="shared" si="0"/>
        <v>0</v>
      </c>
    </row>
    <row r="14" spans="2:11" s="95" customFormat="1" ht="18" customHeight="1">
      <c r="B14" s="11"/>
      <c r="C14" s="179" t="s">
        <v>395</v>
      </c>
      <c r="D14" s="11"/>
      <c r="E14" s="181" t="s">
        <v>446</v>
      </c>
      <c r="F14" s="11"/>
      <c r="G14" s="181" t="s">
        <v>500</v>
      </c>
      <c r="H14" s="11"/>
      <c r="I14" s="181" t="s">
        <v>555</v>
      </c>
      <c r="J14" s="101" t="s">
        <v>283</v>
      </c>
      <c r="K14" s="102">
        <f t="shared" si="0"/>
        <v>0</v>
      </c>
    </row>
    <row r="15" spans="2:11" s="95" customFormat="1" ht="18" customHeight="1">
      <c r="B15" s="11"/>
      <c r="C15" s="179" t="s">
        <v>396</v>
      </c>
      <c r="D15" s="11"/>
      <c r="E15" s="181" t="s">
        <v>447</v>
      </c>
      <c r="F15" s="11"/>
      <c r="G15" s="181" t="s">
        <v>501</v>
      </c>
      <c r="H15" s="11"/>
      <c r="I15" s="181" t="s">
        <v>552</v>
      </c>
      <c r="J15" s="101" t="s">
        <v>284</v>
      </c>
      <c r="K15" s="102">
        <f t="shared" si="0"/>
        <v>0</v>
      </c>
    </row>
    <row r="16" spans="2:11" s="95" customFormat="1" ht="18" customHeight="1">
      <c r="B16" s="11"/>
      <c r="C16" s="179" t="s">
        <v>397</v>
      </c>
      <c r="D16" s="11"/>
      <c r="E16" s="181" t="s">
        <v>448</v>
      </c>
      <c r="F16" s="11"/>
      <c r="G16" s="181" t="s">
        <v>502</v>
      </c>
      <c r="H16" s="11"/>
      <c r="I16" s="181" t="s">
        <v>553</v>
      </c>
      <c r="J16" s="101" t="s">
        <v>285</v>
      </c>
      <c r="K16" s="102">
        <f t="shared" si="0"/>
        <v>0</v>
      </c>
    </row>
    <row r="17" spans="2:11" s="95" customFormat="1" ht="18" customHeight="1">
      <c r="B17" s="11"/>
      <c r="C17" s="179" t="s">
        <v>398</v>
      </c>
      <c r="D17" s="11"/>
      <c r="E17" s="181" t="s">
        <v>449</v>
      </c>
      <c r="F17" s="11"/>
      <c r="G17" s="181" t="s">
        <v>503</v>
      </c>
      <c r="H17" s="11"/>
      <c r="I17" s="181" t="s">
        <v>554</v>
      </c>
      <c r="J17" s="101" t="s">
        <v>286</v>
      </c>
      <c r="K17" s="102">
        <f t="shared" si="0"/>
        <v>0</v>
      </c>
    </row>
    <row r="18" spans="2:11" s="95" customFormat="1" ht="18" customHeight="1">
      <c r="B18" s="11"/>
      <c r="C18" s="179" t="s">
        <v>399</v>
      </c>
      <c r="D18" s="11"/>
      <c r="E18" s="181" t="s">
        <v>454</v>
      </c>
      <c r="F18" s="11"/>
      <c r="G18" s="181" t="s">
        <v>527</v>
      </c>
      <c r="H18" s="11"/>
      <c r="I18" s="181" t="s">
        <v>556</v>
      </c>
      <c r="J18" s="101" t="s">
        <v>287</v>
      </c>
      <c r="K18" s="102">
        <f t="shared" si="0"/>
        <v>0</v>
      </c>
    </row>
    <row r="19" spans="2:11" s="95" customFormat="1" ht="18" customHeight="1">
      <c r="B19" s="11"/>
      <c r="C19" s="179" t="s">
        <v>400</v>
      </c>
      <c r="D19" s="11"/>
      <c r="E19" s="181" t="s">
        <v>455</v>
      </c>
      <c r="F19" s="11"/>
      <c r="G19" s="181" t="s">
        <v>525</v>
      </c>
      <c r="H19" s="11"/>
      <c r="I19" s="181" t="s">
        <v>542</v>
      </c>
      <c r="J19" s="101" t="s">
        <v>288</v>
      </c>
      <c r="K19" s="102">
        <f t="shared" si="0"/>
        <v>0</v>
      </c>
    </row>
    <row r="20" spans="2:11" s="95" customFormat="1" ht="18" customHeight="1">
      <c r="B20" s="11"/>
      <c r="C20" s="179" t="s">
        <v>401</v>
      </c>
      <c r="D20" s="11"/>
      <c r="E20" s="181" t="s">
        <v>456</v>
      </c>
      <c r="F20" s="11"/>
      <c r="G20" s="181" t="s">
        <v>526</v>
      </c>
      <c r="H20" s="11"/>
      <c r="I20" s="181" t="s">
        <v>558</v>
      </c>
      <c r="J20" s="101" t="s">
        <v>289</v>
      </c>
      <c r="K20" s="102">
        <f t="shared" si="0"/>
        <v>0</v>
      </c>
    </row>
    <row r="21" spans="2:11" s="95" customFormat="1" ht="18" customHeight="1">
      <c r="B21" s="11"/>
      <c r="C21" s="179" t="s">
        <v>402</v>
      </c>
      <c r="D21" s="11"/>
      <c r="E21" s="181" t="s">
        <v>457</v>
      </c>
      <c r="F21" s="11"/>
      <c r="G21" s="181" t="s">
        <v>529</v>
      </c>
      <c r="H21" s="11"/>
      <c r="I21" s="181" t="s">
        <v>557</v>
      </c>
      <c r="J21" s="101" t="s">
        <v>290</v>
      </c>
      <c r="K21" s="102">
        <f t="shared" si="0"/>
        <v>0</v>
      </c>
    </row>
    <row r="22" spans="2:11" s="95" customFormat="1" ht="18" customHeight="1">
      <c r="B22" s="11"/>
      <c r="C22" s="179" t="s">
        <v>403</v>
      </c>
      <c r="D22" s="11"/>
      <c r="E22" s="181" t="s">
        <v>458</v>
      </c>
      <c r="F22" s="11"/>
      <c r="G22" s="181" t="s">
        <v>528</v>
      </c>
      <c r="H22" s="11"/>
      <c r="I22" s="181" t="s">
        <v>559</v>
      </c>
      <c r="J22" s="101" t="s">
        <v>291</v>
      </c>
      <c r="K22" s="102">
        <f t="shared" si="0"/>
        <v>0</v>
      </c>
    </row>
    <row r="23" spans="2:11" s="95" customFormat="1" ht="18" customHeight="1">
      <c r="B23" s="11"/>
      <c r="C23" s="179" t="s">
        <v>418</v>
      </c>
      <c r="D23" s="11"/>
      <c r="E23" s="181" t="s">
        <v>459</v>
      </c>
      <c r="F23" s="11"/>
      <c r="G23" s="181" t="s">
        <v>504</v>
      </c>
      <c r="H23" s="11"/>
      <c r="I23" s="181" t="s">
        <v>561</v>
      </c>
      <c r="J23" s="101" t="s">
        <v>292</v>
      </c>
      <c r="K23" s="102">
        <f t="shared" si="0"/>
        <v>0</v>
      </c>
    </row>
    <row r="24" spans="2:11" s="95" customFormat="1" ht="18" customHeight="1">
      <c r="B24" s="11"/>
      <c r="C24" s="179" t="s">
        <v>419</v>
      </c>
      <c r="D24" s="11"/>
      <c r="E24" s="181" t="s">
        <v>460</v>
      </c>
      <c r="F24" s="11"/>
      <c r="G24" s="181" t="s">
        <v>505</v>
      </c>
      <c r="H24" s="11"/>
      <c r="I24" s="181" t="s">
        <v>560</v>
      </c>
      <c r="J24" s="101"/>
      <c r="K24" s="102"/>
    </row>
    <row r="25" spans="2:11" s="95" customFormat="1" ht="18" customHeight="1">
      <c r="B25" s="11"/>
      <c r="C25" s="179" t="s">
        <v>404</v>
      </c>
      <c r="D25" s="11"/>
      <c r="E25" s="181" t="s">
        <v>461</v>
      </c>
      <c r="F25" s="11"/>
      <c r="G25" s="181" t="s">
        <v>506</v>
      </c>
      <c r="H25" s="11"/>
      <c r="I25" s="181" t="s">
        <v>562</v>
      </c>
      <c r="J25" s="101" t="s">
        <v>293</v>
      </c>
      <c r="K25" s="102">
        <f t="shared" si="0"/>
        <v>0</v>
      </c>
    </row>
    <row r="26" spans="2:11" s="95" customFormat="1" ht="18" customHeight="1">
      <c r="B26" s="11"/>
      <c r="C26" s="179" t="s">
        <v>405</v>
      </c>
      <c r="D26" s="11"/>
      <c r="E26" s="181" t="s">
        <v>462</v>
      </c>
      <c r="F26" s="11"/>
      <c r="G26" s="181" t="s">
        <v>530</v>
      </c>
      <c r="H26" s="11"/>
      <c r="I26" s="181" t="s">
        <v>543</v>
      </c>
      <c r="J26" s="101" t="s">
        <v>294</v>
      </c>
      <c r="K26" s="102">
        <f t="shared" si="0"/>
        <v>0</v>
      </c>
    </row>
    <row r="27" spans="2:11" s="95" customFormat="1" ht="18" customHeight="1">
      <c r="B27" s="11"/>
      <c r="C27" s="179" t="s">
        <v>406</v>
      </c>
      <c r="D27" s="11"/>
      <c r="E27" s="181" t="s">
        <v>463</v>
      </c>
      <c r="F27" s="11"/>
      <c r="G27" s="181" t="s">
        <v>531</v>
      </c>
      <c r="H27" s="11"/>
      <c r="I27" s="181" t="s">
        <v>563</v>
      </c>
      <c r="J27" s="101" t="s">
        <v>295</v>
      </c>
      <c r="K27" s="102">
        <f t="shared" si="0"/>
        <v>0</v>
      </c>
    </row>
    <row r="28" spans="2:11" s="95" customFormat="1" ht="18" customHeight="1">
      <c r="B28" s="11"/>
      <c r="C28" s="179" t="s">
        <v>407</v>
      </c>
      <c r="D28" s="11"/>
      <c r="E28" s="181" t="s">
        <v>464</v>
      </c>
      <c r="F28" s="11"/>
      <c r="G28" s="181" t="s">
        <v>507</v>
      </c>
      <c r="H28" s="11"/>
      <c r="I28" s="181" t="s">
        <v>583</v>
      </c>
      <c r="J28" s="101" t="s">
        <v>296</v>
      </c>
      <c r="K28" s="102">
        <f t="shared" si="0"/>
        <v>0</v>
      </c>
    </row>
    <row r="29" spans="2:11" s="95" customFormat="1" ht="18" customHeight="1">
      <c r="B29" s="11"/>
      <c r="C29" s="179" t="s">
        <v>408</v>
      </c>
      <c r="D29" s="11"/>
      <c r="E29" s="181" t="s">
        <v>465</v>
      </c>
      <c r="F29" s="11"/>
      <c r="G29" s="181" t="s">
        <v>508</v>
      </c>
      <c r="H29" s="11"/>
      <c r="I29" s="181" t="s">
        <v>582</v>
      </c>
      <c r="J29" s="101" t="s">
        <v>297</v>
      </c>
      <c r="K29" s="102">
        <f t="shared" si="0"/>
        <v>0</v>
      </c>
    </row>
    <row r="30" spans="2:11" s="95" customFormat="1" ht="18" customHeight="1">
      <c r="B30" s="11"/>
      <c r="C30" s="179" t="s">
        <v>409</v>
      </c>
      <c r="D30" s="11"/>
      <c r="E30" s="181" t="s">
        <v>466</v>
      </c>
      <c r="F30" s="11"/>
      <c r="G30" s="181" t="s">
        <v>509</v>
      </c>
      <c r="H30" s="11"/>
      <c r="I30" s="181" t="s">
        <v>584</v>
      </c>
      <c r="J30" s="101" t="s">
        <v>298</v>
      </c>
      <c r="K30" s="102">
        <f t="shared" si="0"/>
        <v>0</v>
      </c>
    </row>
    <row r="31" spans="2:11" s="95" customFormat="1" ht="18" customHeight="1">
      <c r="B31" s="11"/>
      <c r="C31" s="179" t="s">
        <v>410</v>
      </c>
      <c r="D31" s="11"/>
      <c r="E31" s="181" t="s">
        <v>467</v>
      </c>
      <c r="F31" s="11"/>
      <c r="G31" s="181" t="s">
        <v>510</v>
      </c>
      <c r="H31" s="11"/>
      <c r="I31" s="181" t="s">
        <v>564</v>
      </c>
      <c r="J31" s="101" t="s">
        <v>299</v>
      </c>
      <c r="K31" s="102">
        <f t="shared" si="0"/>
        <v>0</v>
      </c>
    </row>
    <row r="32" spans="2:11" s="95" customFormat="1" ht="18" customHeight="1">
      <c r="B32" s="11"/>
      <c r="C32" s="179" t="s">
        <v>421</v>
      </c>
      <c r="D32" s="11"/>
      <c r="E32" s="181" t="s">
        <v>468</v>
      </c>
      <c r="F32" s="11"/>
      <c r="G32" s="181" t="s">
        <v>511</v>
      </c>
      <c r="H32" s="11"/>
      <c r="I32" s="181" t="s">
        <v>565</v>
      </c>
      <c r="J32" s="101" t="s">
        <v>300</v>
      </c>
      <c r="K32" s="102">
        <f t="shared" si="0"/>
        <v>0</v>
      </c>
    </row>
    <row r="33" spans="2:11" s="95" customFormat="1" ht="18" customHeight="1">
      <c r="B33" s="11"/>
      <c r="C33" s="179" t="s">
        <v>420</v>
      </c>
      <c r="D33" s="11"/>
      <c r="E33" s="181" t="s">
        <v>469</v>
      </c>
      <c r="F33" s="11"/>
      <c r="G33" s="181" t="s">
        <v>512</v>
      </c>
      <c r="H33" s="11"/>
      <c r="I33" s="181" t="s">
        <v>585</v>
      </c>
      <c r="J33" s="101"/>
      <c r="K33" s="102"/>
    </row>
    <row r="34" spans="2:11" s="95" customFormat="1" ht="18" customHeight="1">
      <c r="B34" s="11"/>
      <c r="C34" s="179" t="s">
        <v>411</v>
      </c>
      <c r="D34" s="11"/>
      <c r="E34" s="181" t="s">
        <v>470</v>
      </c>
      <c r="F34" s="11"/>
      <c r="G34" s="181" t="s">
        <v>513</v>
      </c>
      <c r="H34" s="11"/>
      <c r="I34" s="181" t="s">
        <v>586</v>
      </c>
      <c r="J34" s="101" t="s">
        <v>301</v>
      </c>
      <c r="K34" s="102">
        <f t="shared" si="0"/>
        <v>0</v>
      </c>
    </row>
    <row r="35" spans="2:11" s="95" customFormat="1" ht="18" customHeight="1">
      <c r="B35" s="11"/>
      <c r="C35" s="179" t="s">
        <v>412</v>
      </c>
      <c r="D35" s="11"/>
      <c r="E35" s="181" t="s">
        <v>471</v>
      </c>
      <c r="F35" s="11"/>
      <c r="G35" s="181" t="s">
        <v>514</v>
      </c>
      <c r="H35" s="11"/>
      <c r="I35" s="181" t="s">
        <v>566</v>
      </c>
      <c r="J35" s="101"/>
      <c r="K35" s="102"/>
    </row>
    <row r="36" spans="2:11" s="95" customFormat="1" ht="18" customHeight="1">
      <c r="B36" s="11"/>
      <c r="C36" s="179" t="s">
        <v>413</v>
      </c>
      <c r="D36" s="11"/>
      <c r="E36" s="181" t="s">
        <v>472</v>
      </c>
      <c r="F36" s="11"/>
      <c r="G36" s="181" t="s">
        <v>515</v>
      </c>
      <c r="H36" s="11"/>
      <c r="I36" s="181" t="s">
        <v>587</v>
      </c>
      <c r="J36" s="101" t="s">
        <v>302</v>
      </c>
      <c r="K36" s="102">
        <f t="shared" si="0"/>
        <v>0</v>
      </c>
    </row>
    <row r="37" spans="2:11" s="95" customFormat="1" ht="18" customHeight="1">
      <c r="B37" s="11"/>
      <c r="C37" s="181" t="s">
        <v>422</v>
      </c>
      <c r="D37" s="11"/>
      <c r="E37" s="181" t="s">
        <v>473</v>
      </c>
      <c r="F37" s="11"/>
      <c r="G37" s="181" t="s">
        <v>516</v>
      </c>
      <c r="H37" s="11"/>
      <c r="I37" s="181" t="s">
        <v>588</v>
      </c>
      <c r="J37" s="101" t="s">
        <v>303</v>
      </c>
      <c r="K37" s="102">
        <f t="shared" si="0"/>
        <v>0</v>
      </c>
    </row>
    <row r="38" spans="2:11" s="95" customFormat="1" ht="18" customHeight="1">
      <c r="B38" s="11"/>
      <c r="C38" s="181" t="s">
        <v>423</v>
      </c>
      <c r="D38" s="11"/>
      <c r="E38" s="181" t="s">
        <v>474</v>
      </c>
      <c r="F38" s="11"/>
      <c r="G38" s="181" t="s">
        <v>517</v>
      </c>
      <c r="H38" s="11"/>
      <c r="I38" s="181" t="s">
        <v>567</v>
      </c>
      <c r="J38" s="101" t="s">
        <v>304</v>
      </c>
      <c r="K38" s="102">
        <f t="shared" si="0"/>
        <v>0</v>
      </c>
    </row>
    <row r="39" spans="2:11" s="95" customFormat="1" ht="18" customHeight="1">
      <c r="B39" s="11"/>
      <c r="C39" s="181" t="s">
        <v>424</v>
      </c>
      <c r="D39" s="11"/>
      <c r="E39" s="181" t="s">
        <v>475</v>
      </c>
      <c r="F39" s="11"/>
      <c r="G39" s="181" t="s">
        <v>518</v>
      </c>
      <c r="H39" s="11"/>
      <c r="I39" s="181" t="s">
        <v>568</v>
      </c>
      <c r="J39" s="101" t="s">
        <v>305</v>
      </c>
      <c r="K39" s="102">
        <f t="shared" si="0"/>
        <v>0</v>
      </c>
    </row>
    <row r="40" spans="2:11" s="95" customFormat="1" ht="18" customHeight="1">
      <c r="B40" s="11"/>
      <c r="C40" s="181" t="s">
        <v>425</v>
      </c>
      <c r="D40" s="11"/>
      <c r="E40" s="181" t="s">
        <v>476</v>
      </c>
      <c r="F40" s="11"/>
      <c r="G40" s="181" t="s">
        <v>519</v>
      </c>
      <c r="H40" s="11"/>
      <c r="I40" s="181" t="s">
        <v>569</v>
      </c>
      <c r="J40" s="101" t="s">
        <v>306</v>
      </c>
      <c r="K40" s="102">
        <f t="shared" si="0"/>
        <v>0</v>
      </c>
    </row>
    <row r="41" spans="2:11" s="95" customFormat="1" ht="18" customHeight="1">
      <c r="B41" s="11"/>
      <c r="C41" s="181" t="s">
        <v>426</v>
      </c>
      <c r="D41" s="11"/>
      <c r="E41" s="181" t="s">
        <v>477</v>
      </c>
      <c r="F41" s="11"/>
      <c r="G41" s="181" t="s">
        <v>532</v>
      </c>
      <c r="H41" s="11"/>
      <c r="I41" s="181" t="s">
        <v>570</v>
      </c>
      <c r="J41" s="101" t="s">
        <v>307</v>
      </c>
      <c r="K41" s="102">
        <f t="shared" si="0"/>
        <v>0</v>
      </c>
    </row>
    <row r="42" spans="2:11" s="95" customFormat="1" ht="18" customHeight="1">
      <c r="B42" s="11"/>
      <c r="C42" s="181" t="s">
        <v>427</v>
      </c>
      <c r="D42" s="11"/>
      <c r="E42" s="181" t="s">
        <v>478</v>
      </c>
      <c r="F42" s="11"/>
      <c r="G42" s="181" t="s">
        <v>533</v>
      </c>
      <c r="H42" s="11"/>
      <c r="I42" s="181" t="s">
        <v>571</v>
      </c>
      <c r="J42" s="101"/>
      <c r="K42" s="102"/>
    </row>
    <row r="43" spans="2:11" s="95" customFormat="1" ht="18" customHeight="1">
      <c r="B43" s="11"/>
      <c r="C43" s="181" t="s">
        <v>428</v>
      </c>
      <c r="D43" s="11"/>
      <c r="E43" s="181" t="s">
        <v>479</v>
      </c>
      <c r="F43" s="11"/>
      <c r="G43" s="181" t="s">
        <v>520</v>
      </c>
      <c r="H43" s="11"/>
      <c r="I43" s="181" t="s">
        <v>572</v>
      </c>
      <c r="J43" s="101"/>
      <c r="K43" s="102"/>
    </row>
    <row r="44" spans="2:11" s="95" customFormat="1" ht="18" customHeight="1">
      <c r="B44" s="11"/>
      <c r="C44" s="181" t="s">
        <v>429</v>
      </c>
      <c r="D44" s="11"/>
      <c r="E44" s="181" t="s">
        <v>480</v>
      </c>
      <c r="F44" s="11"/>
      <c r="G44" s="181" t="s">
        <v>521</v>
      </c>
      <c r="H44" s="11"/>
      <c r="I44" s="181" t="s">
        <v>573</v>
      </c>
      <c r="J44" s="101"/>
      <c r="K44" s="102"/>
    </row>
    <row r="45" spans="2:11" s="95" customFormat="1" ht="18" customHeight="1">
      <c r="B45" s="11"/>
      <c r="C45" s="181" t="s">
        <v>430</v>
      </c>
      <c r="D45" s="11"/>
      <c r="E45" s="181" t="s">
        <v>481</v>
      </c>
      <c r="F45" s="11"/>
      <c r="G45" s="181" t="s">
        <v>522</v>
      </c>
      <c r="H45" s="11"/>
      <c r="I45" s="181" t="s">
        <v>574</v>
      </c>
      <c r="J45" s="101"/>
      <c r="K45" s="102"/>
    </row>
    <row r="46" spans="2:11" s="95" customFormat="1" ht="18" customHeight="1">
      <c r="B46" s="11"/>
      <c r="C46" s="181" t="s">
        <v>431</v>
      </c>
      <c r="D46" s="11"/>
      <c r="E46" s="181" t="s">
        <v>482</v>
      </c>
      <c r="F46" s="11"/>
      <c r="G46" s="181" t="s">
        <v>523</v>
      </c>
      <c r="H46" s="11"/>
      <c r="I46" s="181" t="s">
        <v>575</v>
      </c>
      <c r="J46" s="101"/>
      <c r="K46" s="102"/>
    </row>
    <row r="47" spans="2:11" s="95" customFormat="1" ht="18" customHeight="1">
      <c r="B47" s="11"/>
      <c r="C47" s="181" t="s">
        <v>432</v>
      </c>
      <c r="D47" s="11"/>
      <c r="E47" s="181" t="s">
        <v>483</v>
      </c>
      <c r="F47" s="11"/>
      <c r="G47" s="181" t="s">
        <v>524</v>
      </c>
      <c r="H47" s="11"/>
      <c r="I47" s="181" t="s">
        <v>576</v>
      </c>
      <c r="J47" s="101"/>
      <c r="K47" s="102"/>
    </row>
    <row r="48" spans="2:11" s="95" customFormat="1" ht="18" customHeight="1">
      <c r="B48" s="11"/>
      <c r="C48" s="181" t="s">
        <v>433</v>
      </c>
      <c r="D48" s="11"/>
      <c r="E48" s="181" t="s">
        <v>484</v>
      </c>
      <c r="F48" s="11"/>
      <c r="G48" s="181" t="s">
        <v>541</v>
      </c>
      <c r="H48" s="11"/>
      <c r="I48" s="181" t="s">
        <v>577</v>
      </c>
      <c r="J48" s="101"/>
      <c r="K48" s="102"/>
    </row>
    <row r="49" spans="2:11" s="95" customFormat="1" ht="18" customHeight="1">
      <c r="B49" s="11"/>
      <c r="C49" s="181" t="s">
        <v>434</v>
      </c>
      <c r="D49" s="11"/>
      <c r="E49" s="181" t="s">
        <v>485</v>
      </c>
      <c r="F49" s="11"/>
      <c r="G49" s="181" t="s">
        <v>534</v>
      </c>
      <c r="H49" s="11"/>
      <c r="I49" s="181" t="s">
        <v>578</v>
      </c>
      <c r="J49" s="101"/>
      <c r="K49" s="102"/>
    </row>
    <row r="50" spans="2:11" s="95" customFormat="1" ht="18" customHeight="1">
      <c r="B50" s="11"/>
      <c r="C50" s="181" t="s">
        <v>439</v>
      </c>
      <c r="D50" s="11"/>
      <c r="E50" s="181" t="s">
        <v>486</v>
      </c>
      <c r="F50" s="11"/>
      <c r="G50" s="181" t="s">
        <v>536</v>
      </c>
      <c r="H50" s="11"/>
      <c r="I50" s="181" t="s">
        <v>590</v>
      </c>
      <c r="J50" s="101"/>
      <c r="K50" s="102"/>
    </row>
    <row r="51" spans="2:11" s="95" customFormat="1" ht="18" customHeight="1">
      <c r="B51" s="11"/>
      <c r="C51" s="181" t="s">
        <v>440</v>
      </c>
      <c r="D51" s="11"/>
      <c r="E51" s="181" t="s">
        <v>487</v>
      </c>
      <c r="F51" s="11"/>
      <c r="G51" s="181" t="s">
        <v>535</v>
      </c>
      <c r="H51" s="11"/>
      <c r="I51" s="181" t="s">
        <v>589</v>
      </c>
      <c r="J51" s="101"/>
      <c r="K51" s="102"/>
    </row>
    <row r="52" spans="2:11" s="95" customFormat="1" ht="18" customHeight="1">
      <c r="B52" s="11"/>
      <c r="C52" s="181" t="s">
        <v>435</v>
      </c>
      <c r="D52" s="11"/>
      <c r="E52" s="181" t="s">
        <v>488</v>
      </c>
      <c r="F52" s="11"/>
      <c r="G52" s="181" t="s">
        <v>537</v>
      </c>
      <c r="H52" s="11"/>
      <c r="I52" s="181" t="s">
        <v>591</v>
      </c>
      <c r="J52" s="101"/>
      <c r="K52" s="102"/>
    </row>
    <row r="53" spans="2:11" s="95" customFormat="1" ht="18" customHeight="1">
      <c r="B53" s="11"/>
      <c r="C53" s="181" t="s">
        <v>436</v>
      </c>
      <c r="D53" s="11"/>
      <c r="E53" s="181" t="s">
        <v>489</v>
      </c>
      <c r="F53" s="11"/>
      <c r="G53" s="181" t="s">
        <v>538</v>
      </c>
      <c r="H53" s="11"/>
      <c r="I53" s="181" t="s">
        <v>579</v>
      </c>
      <c r="J53" s="101"/>
      <c r="K53" s="102"/>
    </row>
    <row r="54" spans="2:11" s="95" customFormat="1" ht="18" customHeight="1">
      <c r="B54" s="11"/>
      <c r="C54" s="181" t="s">
        <v>437</v>
      </c>
      <c r="D54" s="11"/>
      <c r="E54" s="181" t="s">
        <v>490</v>
      </c>
      <c r="F54" s="11"/>
      <c r="G54" s="181" t="s">
        <v>539</v>
      </c>
      <c r="H54" s="11"/>
      <c r="I54" s="181" t="s">
        <v>580</v>
      </c>
      <c r="J54" s="101"/>
      <c r="K54" s="102"/>
    </row>
    <row r="55" spans="2:11" s="95" customFormat="1" ht="18" customHeight="1">
      <c r="B55" s="11"/>
      <c r="C55" s="181" t="s">
        <v>438</v>
      </c>
      <c r="D55" s="11"/>
      <c r="E55" s="181" t="s">
        <v>491</v>
      </c>
      <c r="F55" s="11"/>
      <c r="G55" s="181" t="s">
        <v>540</v>
      </c>
      <c r="H55" s="11"/>
      <c r="I55" s="181" t="s">
        <v>581</v>
      </c>
      <c r="J55" s="101"/>
      <c r="K55" s="102"/>
    </row>
    <row r="56" spans="2:11" s="95" customFormat="1" ht="18" customHeight="1">
      <c r="B56" s="164"/>
      <c r="C56" s="167"/>
      <c r="D56" s="165"/>
      <c r="E56" s="165"/>
      <c r="F56" s="165"/>
      <c r="G56" s="165"/>
      <c r="H56" s="165"/>
      <c r="I56" s="165"/>
      <c r="J56" s="101"/>
      <c r="K56" s="102"/>
    </row>
    <row r="57" spans="2:11" s="150" customFormat="1" ht="24" customHeight="1">
      <c r="B57" s="147" t="s">
        <v>593</v>
      </c>
      <c r="C57" s="147"/>
      <c r="D57" s="147"/>
      <c r="E57" s="147"/>
      <c r="F57" s="147"/>
      <c r="G57" s="148" t="s">
        <v>327</v>
      </c>
      <c r="H57" s="147"/>
      <c r="I57" s="148" t="s">
        <v>98</v>
      </c>
      <c r="J57" s="149"/>
      <c r="K57" s="149"/>
    </row>
    <row r="58" spans="2:11" s="146" customFormat="1" ht="7.5" customHeight="1">
      <c r="J58" s="145"/>
      <c r="K58" s="145"/>
    </row>
    <row r="59" spans="2:11" s="146" customFormat="1" ht="15.75">
      <c r="B59" s="151" t="s">
        <v>592</v>
      </c>
      <c r="C59" s="151"/>
      <c r="D59" s="151"/>
      <c r="E59" s="151"/>
      <c r="F59" s="151"/>
      <c r="G59" s="154">
        <f>COUNTIF(B6:B55, "=0%")+ COUNTIF(F6:F55, "=0%")+ COUNTIF(H6:H55, "=0%")</f>
        <v>0</v>
      </c>
      <c r="H59" s="152"/>
      <c r="I59" s="156">
        <f>G59/200</f>
        <v>0</v>
      </c>
      <c r="J59" s="145"/>
      <c r="K59" s="145"/>
    </row>
    <row r="60" spans="2:11" s="146" customFormat="1" ht="7.5" customHeight="1">
      <c r="G60" s="153"/>
      <c r="H60" s="153"/>
      <c r="I60" s="157"/>
      <c r="J60" s="145"/>
      <c r="K60" s="145"/>
    </row>
    <row r="61" spans="2:11" s="146" customFormat="1" ht="15.75">
      <c r="B61" s="151" t="s">
        <v>839</v>
      </c>
      <c r="C61" s="151"/>
      <c r="D61" s="151"/>
      <c r="E61" s="151"/>
      <c r="F61" s="151"/>
      <c r="G61" s="154">
        <f>COUNTIFS(B6:B55, "&gt;0%", B6:B55, "&lt;26%")+COUNTIFS(F6:F55, "&gt;0%", F6:F55, "&lt;26%")+COUNTIFS(H6:H55, "&gt;0%", H6:H55, "&lt;26%")</f>
        <v>0</v>
      </c>
      <c r="H61" s="152"/>
      <c r="I61" s="156">
        <f>G61/200</f>
        <v>0</v>
      </c>
      <c r="J61" s="145"/>
      <c r="K61" s="145"/>
    </row>
    <row r="62" spans="2:11" s="146" customFormat="1" ht="6.75" customHeight="1">
      <c r="G62" s="153"/>
      <c r="H62" s="153"/>
      <c r="I62" s="157"/>
      <c r="J62" s="145"/>
      <c r="K62" s="145"/>
    </row>
    <row r="63" spans="2:11" s="146" customFormat="1" ht="15.75">
      <c r="B63" s="151" t="s">
        <v>840</v>
      </c>
      <c r="C63" s="151"/>
      <c r="D63" s="151"/>
      <c r="E63" s="151"/>
      <c r="F63" s="151"/>
      <c r="G63" s="154">
        <f>COUNTIFS(B6:B55, "&gt;24%", B6:B55, "&lt;51%")+COUNTIFS(F6:F55, "&gt;24%", F6:F55, "&lt;51%")+COUNTIFS(H6:H55, "&gt;24%", H6:H55, "&lt;51%")</f>
        <v>0</v>
      </c>
      <c r="H63" s="154"/>
      <c r="I63" s="156">
        <f>G63/200</f>
        <v>0</v>
      </c>
      <c r="J63" s="145"/>
      <c r="K63" s="145"/>
    </row>
    <row r="64" spans="2:11" s="146" customFormat="1" ht="6" customHeight="1">
      <c r="G64" s="155"/>
      <c r="H64" s="155"/>
      <c r="I64" s="157"/>
      <c r="J64" s="145"/>
      <c r="K64" s="145"/>
    </row>
    <row r="65" spans="2:11" s="146" customFormat="1" ht="15.75">
      <c r="B65" s="151" t="s">
        <v>841</v>
      </c>
      <c r="C65" s="151"/>
      <c r="D65" s="151"/>
      <c r="E65" s="151"/>
      <c r="F65" s="151"/>
      <c r="G65" s="154">
        <f>COUNTIFS(B6:B55, "&gt;50%", B6:B55, "&lt;76%")+COUNTIFS(F6:F55, "&gt;50%", F6:F55, "&lt;76%")+COUNTIFS(H6:H55, "&gt;50%", H6:H55, "&lt;76%")</f>
        <v>0</v>
      </c>
      <c r="H65" s="154"/>
      <c r="I65" s="156">
        <f>G65/200</f>
        <v>0</v>
      </c>
      <c r="J65" s="145"/>
      <c r="K65" s="145"/>
    </row>
    <row r="66" spans="2:11" s="146" customFormat="1" ht="7.5" customHeight="1">
      <c r="G66" s="153"/>
      <c r="H66" s="153"/>
      <c r="I66" s="157"/>
      <c r="J66" s="145"/>
      <c r="K66" s="145"/>
    </row>
    <row r="67" spans="2:11" s="146" customFormat="1" ht="15.75">
      <c r="B67" s="151" t="s">
        <v>842</v>
      </c>
      <c r="C67" s="151"/>
      <c r="D67" s="151"/>
      <c r="E67" s="151"/>
      <c r="F67" s="151"/>
      <c r="G67" s="154">
        <f>COUNTIF(B6:B55, "&gt;75%")+COUNTIF(F6:F55, "&gt;75%")+COUNTIF(H6:H55, "&gt;75%")</f>
        <v>0</v>
      </c>
      <c r="H67" s="152"/>
      <c r="I67" s="156">
        <f>G67/200</f>
        <v>0</v>
      </c>
      <c r="J67" s="145"/>
      <c r="K67" s="145"/>
    </row>
    <row r="68" spans="2:11" ht="18">
      <c r="B68" s="143"/>
      <c r="C68" s="143"/>
      <c r="D68" s="143"/>
      <c r="E68" s="143"/>
      <c r="F68" s="143"/>
      <c r="G68" s="143"/>
      <c r="H68" s="143"/>
      <c r="I68" s="143"/>
    </row>
  </sheetData>
  <sheetProtection password="CFC0" sheet="1" objects="1" scenarios="1"/>
  <mergeCells count="5">
    <mergeCell ref="B1:I1"/>
    <mergeCell ref="B2:I2"/>
    <mergeCell ref="B3:I3"/>
    <mergeCell ref="G4:H4"/>
    <mergeCell ref="B4:F4"/>
  </mergeCells>
  <conditionalFormatting sqref="B56">
    <cfRule type="dataBar" priority="11">
      <dataBar>
        <cfvo type="min" val="0"/>
        <cfvo type="max" val="0"/>
        <color theme="0" tint="-0.14999847407452621"/>
      </dataBar>
    </cfRule>
  </conditionalFormatting>
  <conditionalFormatting sqref="C13 B6:B55 D6:D55 F6:F55 H6:H55">
    <cfRule type="top10" dxfId="1" priority="2" rank="10"/>
  </conditionalFormatting>
  <conditionalFormatting sqref="B6:B55 D6:D55 F6:F55 H6:H55">
    <cfRule type="dataBar" priority="1">
      <dataBar>
        <cfvo type="min" val="0"/>
        <cfvo type="max" val="0"/>
        <color theme="0" tint="-0.14999847407452621"/>
      </dataBar>
    </cfRule>
  </conditionalFormatting>
  <printOptions horizontalCentered="1"/>
  <pageMargins left="0.75000000000000011" right="0.75000000000000011" top="1" bottom="1" header="0.5" footer="0.5"/>
  <pageSetup paperSize="9" orientation="landscape" horizontalDpi="4294967292" verticalDpi="4294967292" r:id="rId1"/>
  <legacyDrawing r:id="rId2"/>
</worksheet>
</file>

<file path=xl/worksheets/sheet8.xml><?xml version="1.0" encoding="utf-8"?>
<worksheet xmlns="http://schemas.openxmlformats.org/spreadsheetml/2006/main" xmlns:r="http://schemas.openxmlformats.org/officeDocument/2006/relationships">
  <sheetPr>
    <tabColor theme="3" tint="-0.249977111117893"/>
  </sheetPr>
  <dimension ref="B1:D23"/>
  <sheetViews>
    <sheetView showGridLines="0" zoomScalePageLayoutView="150" workbookViewId="0">
      <selection activeCell="B11" sqref="B11"/>
    </sheetView>
  </sheetViews>
  <sheetFormatPr defaultColWidth="10.875" defaultRowHeight="14.25"/>
  <cols>
    <col min="1" max="1" width="6.5" style="7" customWidth="1"/>
    <col min="2" max="2" width="6.375" style="7" customWidth="1"/>
    <col min="3" max="3" width="37.5" style="7" customWidth="1"/>
    <col min="4" max="4" width="57.625" style="7" customWidth="1"/>
    <col min="5" max="5" width="7.125" style="7" customWidth="1"/>
    <col min="6" max="16384" width="10.875" style="7"/>
  </cols>
  <sheetData>
    <row r="1" spans="2:4" ht="18.75" thickBot="1">
      <c r="B1" s="17" t="s">
        <v>122</v>
      </c>
      <c r="C1" s="17" t="s">
        <v>124</v>
      </c>
      <c r="D1" s="16"/>
    </row>
    <row r="2" spans="2:4" ht="15" thickTop="1"/>
    <row r="3" spans="2:4">
      <c r="B3" s="12" t="s">
        <v>311</v>
      </c>
    </row>
    <row r="4" spans="2:4">
      <c r="B4" s="7" t="s">
        <v>107</v>
      </c>
    </row>
    <row r="6" spans="2:4" ht="15">
      <c r="B6" s="7" t="s">
        <v>109</v>
      </c>
    </row>
    <row r="7" spans="2:4">
      <c r="B7" s="7" t="s">
        <v>108</v>
      </c>
    </row>
    <row r="8" spans="2:4">
      <c r="B8" s="7" t="s">
        <v>125</v>
      </c>
    </row>
    <row r="10" spans="2:4">
      <c r="B10" s="7" t="s">
        <v>653</v>
      </c>
    </row>
    <row r="11" spans="2:4">
      <c r="B11" s="7" t="s">
        <v>654</v>
      </c>
    </row>
    <row r="13" spans="2:4" s="46" customFormat="1" ht="15.75">
      <c r="B13" s="43" t="s">
        <v>110</v>
      </c>
      <c r="C13" s="44" t="s">
        <v>111</v>
      </c>
      <c r="D13" s="45" t="s">
        <v>123</v>
      </c>
    </row>
    <row r="14" spans="2:4">
      <c r="B14" s="13" t="s">
        <v>112</v>
      </c>
      <c r="C14" s="160"/>
      <c r="D14" s="104"/>
    </row>
    <row r="15" spans="2:4">
      <c r="B15" s="14" t="s">
        <v>113</v>
      </c>
      <c r="C15" s="105"/>
      <c r="D15" s="106"/>
    </row>
    <row r="16" spans="2:4">
      <c r="B16" s="15" t="s">
        <v>114</v>
      </c>
      <c r="C16" s="107"/>
      <c r="D16" s="108"/>
    </row>
    <row r="17" spans="2:4">
      <c r="B17" s="14" t="s">
        <v>115</v>
      </c>
      <c r="C17" s="105"/>
      <c r="D17" s="106"/>
    </row>
    <row r="18" spans="2:4">
      <c r="B18" s="15" t="s">
        <v>116</v>
      </c>
      <c r="C18" s="107"/>
      <c r="D18" s="108"/>
    </row>
    <row r="19" spans="2:4">
      <c r="B19" s="14" t="s">
        <v>117</v>
      </c>
      <c r="C19" s="105"/>
      <c r="D19" s="106"/>
    </row>
    <row r="20" spans="2:4">
      <c r="B20" s="15" t="s">
        <v>118</v>
      </c>
      <c r="C20" s="107"/>
      <c r="D20" s="108"/>
    </row>
    <row r="21" spans="2:4">
      <c r="B21" s="14" t="s">
        <v>119</v>
      </c>
      <c r="C21" s="105"/>
      <c r="D21" s="106"/>
    </row>
    <row r="22" spans="2:4">
      <c r="B22" s="15" t="s">
        <v>120</v>
      </c>
      <c r="C22" s="107"/>
      <c r="D22" s="108"/>
    </row>
    <row r="23" spans="2:4">
      <c r="B23" s="14" t="s">
        <v>121</v>
      </c>
      <c r="C23" s="105"/>
      <c r="D23" s="106"/>
    </row>
  </sheetData>
  <sheetProtection password="CFC0" sheet="1" objects="1" scenarios="1"/>
  <phoneticPr fontId="19" type="noConversion"/>
  <pageMargins left="0.75" right="0.75" top="1" bottom="1" header="0.5" footer="0.5"/>
  <pageSetup paperSize="9" orientation="landscape" horizontalDpi="4294967292" verticalDpi="4294967292" r:id="rId1"/>
</worksheet>
</file>

<file path=xl/worksheets/sheet9.xml><?xml version="1.0" encoding="utf-8"?>
<worksheet xmlns="http://schemas.openxmlformats.org/spreadsheetml/2006/main" xmlns:r="http://schemas.openxmlformats.org/officeDocument/2006/relationships">
  <dimension ref="B1:K68"/>
  <sheetViews>
    <sheetView showGridLines="0" zoomScalePageLayoutView="150" workbookViewId="0">
      <selection activeCell="B68" sqref="B68"/>
    </sheetView>
  </sheetViews>
  <sheetFormatPr defaultColWidth="10.875" defaultRowHeight="14.25"/>
  <cols>
    <col min="1" max="1" width="2.375" style="92" customWidth="1"/>
    <col min="2" max="2" width="7.125" style="92" customWidth="1"/>
    <col min="3" max="3" width="22.375" style="92" customWidth="1"/>
    <col min="4" max="4" width="7.125" style="92" customWidth="1"/>
    <col min="5" max="5" width="22.125" style="92" customWidth="1"/>
    <col min="6" max="6" width="7.125" style="92" customWidth="1"/>
    <col min="7" max="7" width="22.625" style="92" customWidth="1"/>
    <col min="8" max="8" width="7.125" style="92" customWidth="1"/>
    <col min="9" max="9" width="22" style="92" customWidth="1"/>
    <col min="10" max="10" width="15.625" style="91" customWidth="1"/>
    <col min="11" max="11" width="10.875" style="91"/>
    <col min="12" max="16384" width="10.875" style="92"/>
  </cols>
  <sheetData>
    <row r="1" spans="2:11" ht="30.75" customHeight="1" thickBot="1">
      <c r="B1" s="201" t="s">
        <v>600</v>
      </c>
      <c r="C1" s="201"/>
      <c r="D1" s="201"/>
      <c r="E1" s="201"/>
      <c r="F1" s="201"/>
      <c r="G1" s="201"/>
      <c r="H1" s="201"/>
      <c r="I1" s="201"/>
      <c r="J1" s="90"/>
    </row>
    <row r="2" spans="2:11" s="95" customFormat="1" ht="48" customHeight="1" thickTop="1">
      <c r="B2" s="204" t="s">
        <v>598</v>
      </c>
      <c r="C2" s="204"/>
      <c r="D2" s="204"/>
      <c r="E2" s="204"/>
      <c r="F2" s="204"/>
      <c r="G2" s="204"/>
      <c r="H2" s="204"/>
      <c r="I2" s="204"/>
      <c r="J2" s="93"/>
      <c r="K2" s="94"/>
    </row>
    <row r="3" spans="2:11" s="95" customFormat="1" ht="38.25" customHeight="1">
      <c r="B3" s="200" t="s">
        <v>838</v>
      </c>
      <c r="C3" s="200"/>
      <c r="D3" s="200"/>
      <c r="E3" s="200"/>
      <c r="F3" s="200"/>
      <c r="G3" s="200"/>
      <c r="H3" s="200"/>
      <c r="I3" s="200"/>
      <c r="J3" s="93"/>
      <c r="K3" s="94"/>
    </row>
    <row r="4" spans="2:11" s="99" customFormat="1" ht="20.100000000000001" customHeight="1">
      <c r="B4" s="203" t="s">
        <v>599</v>
      </c>
      <c r="C4" s="203"/>
      <c r="D4" s="203"/>
      <c r="E4" s="203"/>
      <c r="F4" s="203"/>
      <c r="G4" s="202" t="s">
        <v>328</v>
      </c>
      <c r="H4" s="202"/>
      <c r="I4" s="144" t="e">
        <f>AVERAGE(B6:B55,D6:D55,H6:H55)</f>
        <v>#DIV/0!</v>
      </c>
      <c r="J4" s="97"/>
      <c r="K4" s="98"/>
    </row>
    <row r="5" spans="2:11" s="185" customFormat="1" ht="20.100000000000001" customHeight="1">
      <c r="B5" s="186" t="s">
        <v>441</v>
      </c>
      <c r="C5" s="187" t="s">
        <v>597</v>
      </c>
      <c r="D5" s="186" t="s">
        <v>441</v>
      </c>
      <c r="E5" s="187" t="s">
        <v>597</v>
      </c>
      <c r="F5" s="186" t="s">
        <v>441</v>
      </c>
      <c r="G5" s="188" t="s">
        <v>597</v>
      </c>
      <c r="H5" s="186" t="s">
        <v>441</v>
      </c>
      <c r="I5" s="189" t="s">
        <v>597</v>
      </c>
      <c r="J5" s="183"/>
      <c r="K5" s="184"/>
    </row>
    <row r="6" spans="2:11" s="95" customFormat="1" ht="18" customHeight="1">
      <c r="B6" s="10"/>
      <c r="C6" s="190" t="s">
        <v>611</v>
      </c>
      <c r="D6" s="10"/>
      <c r="E6" s="190" t="s">
        <v>666</v>
      </c>
      <c r="F6" s="10"/>
      <c r="G6" s="190" t="s">
        <v>763</v>
      </c>
      <c r="H6" s="10"/>
      <c r="I6" s="190" t="s">
        <v>788</v>
      </c>
      <c r="J6" s="101" t="s">
        <v>278</v>
      </c>
      <c r="K6" s="102">
        <f>B6</f>
        <v>0</v>
      </c>
    </row>
    <row r="7" spans="2:11" s="95" customFormat="1" ht="18" customHeight="1">
      <c r="B7" s="11"/>
      <c r="C7" s="191" t="s">
        <v>613</v>
      </c>
      <c r="D7" s="11"/>
      <c r="E7" s="191" t="s">
        <v>672</v>
      </c>
      <c r="F7" s="11"/>
      <c r="G7" s="191" t="s">
        <v>723</v>
      </c>
      <c r="H7" s="11"/>
      <c r="I7" s="191" t="s">
        <v>786</v>
      </c>
      <c r="J7" s="101" t="s">
        <v>279</v>
      </c>
      <c r="K7" s="102">
        <f t="shared" ref="K7:K41" si="0">B7</f>
        <v>0</v>
      </c>
    </row>
    <row r="8" spans="2:11" s="95" customFormat="1" ht="18" customHeight="1">
      <c r="B8" s="11"/>
      <c r="C8" s="191" t="s">
        <v>612</v>
      </c>
      <c r="D8" s="11"/>
      <c r="E8" s="191" t="s">
        <v>673</v>
      </c>
      <c r="F8" s="11"/>
      <c r="G8" s="191" t="s">
        <v>724</v>
      </c>
      <c r="H8" s="11"/>
      <c r="I8" s="191" t="s">
        <v>787</v>
      </c>
      <c r="J8" s="101" t="s">
        <v>280</v>
      </c>
      <c r="K8" s="102">
        <f t="shared" si="0"/>
        <v>0</v>
      </c>
    </row>
    <row r="9" spans="2:11" s="95" customFormat="1" ht="18" customHeight="1">
      <c r="B9" s="11"/>
      <c r="C9" s="191" t="s">
        <v>615</v>
      </c>
      <c r="D9" s="11"/>
      <c r="E9" s="191" t="s">
        <v>667</v>
      </c>
      <c r="F9" s="11"/>
      <c r="G9" s="191" t="s">
        <v>764</v>
      </c>
      <c r="H9" s="11"/>
      <c r="I9" s="191" t="s">
        <v>789</v>
      </c>
      <c r="J9" s="101" t="s">
        <v>281</v>
      </c>
      <c r="K9" s="102">
        <f t="shared" si="0"/>
        <v>0</v>
      </c>
    </row>
    <row r="10" spans="2:11" s="95" customFormat="1" ht="18" customHeight="1">
      <c r="B10" s="11"/>
      <c r="C10" s="191" t="s">
        <v>614</v>
      </c>
      <c r="D10" s="11"/>
      <c r="E10" s="191" t="s">
        <v>668</v>
      </c>
      <c r="F10" s="11"/>
      <c r="G10" s="191" t="s">
        <v>725</v>
      </c>
      <c r="H10" s="11"/>
      <c r="I10" s="191" t="s">
        <v>791</v>
      </c>
      <c r="J10" s="101"/>
      <c r="K10" s="102"/>
    </row>
    <row r="11" spans="2:11" s="95" customFormat="1" ht="18" customHeight="1">
      <c r="B11" s="11"/>
      <c r="C11" s="191" t="s">
        <v>616</v>
      </c>
      <c r="D11" s="11"/>
      <c r="E11" s="191" t="s">
        <v>669</v>
      </c>
      <c r="F11" s="11"/>
      <c r="G11" s="191" t="s">
        <v>726</v>
      </c>
      <c r="H11" s="11"/>
      <c r="I11" s="191" t="s">
        <v>790</v>
      </c>
      <c r="J11" s="101"/>
      <c r="K11" s="102"/>
    </row>
    <row r="12" spans="2:11" s="95" customFormat="1" ht="18" customHeight="1">
      <c r="B12" s="11"/>
      <c r="C12" s="191" t="s">
        <v>602</v>
      </c>
      <c r="D12" s="11"/>
      <c r="E12" s="191" t="s">
        <v>674</v>
      </c>
      <c r="F12" s="11"/>
      <c r="G12" s="191" t="s">
        <v>727</v>
      </c>
      <c r="H12" s="11"/>
      <c r="I12" s="191" t="s">
        <v>792</v>
      </c>
      <c r="J12" s="101"/>
      <c r="K12" s="102"/>
    </row>
    <row r="13" spans="2:11" s="95" customFormat="1" ht="18" customHeight="1">
      <c r="B13" s="11"/>
      <c r="C13" s="191" t="s">
        <v>617</v>
      </c>
      <c r="D13" s="11"/>
      <c r="E13" s="191" t="s">
        <v>675</v>
      </c>
      <c r="F13" s="11"/>
      <c r="G13" s="191" t="s">
        <v>733</v>
      </c>
      <c r="H13" s="11"/>
      <c r="I13" s="191" t="s">
        <v>765</v>
      </c>
      <c r="J13" s="101" t="s">
        <v>282</v>
      </c>
      <c r="K13" s="102">
        <f t="shared" si="0"/>
        <v>0</v>
      </c>
    </row>
    <row r="14" spans="2:11" s="95" customFormat="1" ht="18" customHeight="1">
      <c r="B14" s="11"/>
      <c r="C14" s="191" t="s">
        <v>618</v>
      </c>
      <c r="D14" s="11"/>
      <c r="E14" s="191" t="s">
        <v>670</v>
      </c>
      <c r="F14" s="11"/>
      <c r="G14" s="191" t="s">
        <v>728</v>
      </c>
      <c r="H14" s="11"/>
      <c r="I14" s="191" t="s">
        <v>766</v>
      </c>
      <c r="J14" s="101" t="s">
        <v>283</v>
      </c>
      <c r="K14" s="102">
        <f t="shared" si="0"/>
        <v>0</v>
      </c>
    </row>
    <row r="15" spans="2:11" s="95" customFormat="1" ht="18" customHeight="1">
      <c r="B15" s="11"/>
      <c r="C15" s="191" t="s">
        <v>603</v>
      </c>
      <c r="D15" s="11"/>
      <c r="E15" s="191" t="s">
        <v>671</v>
      </c>
      <c r="F15" s="11"/>
      <c r="G15" s="191" t="s">
        <v>729</v>
      </c>
      <c r="H15" s="11"/>
      <c r="I15" s="191" t="s">
        <v>767</v>
      </c>
      <c r="J15" s="101" t="s">
        <v>284</v>
      </c>
      <c r="K15" s="102">
        <f t="shared" si="0"/>
        <v>0</v>
      </c>
    </row>
    <row r="16" spans="2:11" s="95" customFormat="1" ht="18" customHeight="1">
      <c r="B16" s="11"/>
      <c r="C16" s="191" t="s">
        <v>604</v>
      </c>
      <c r="D16" s="11"/>
      <c r="E16" s="191" t="s">
        <v>676</v>
      </c>
      <c r="F16" s="11"/>
      <c r="G16" s="191" t="s">
        <v>730</v>
      </c>
      <c r="H16" s="11"/>
      <c r="I16" s="191" t="s">
        <v>768</v>
      </c>
      <c r="J16" s="101" t="s">
        <v>285</v>
      </c>
      <c r="K16" s="102">
        <f t="shared" si="0"/>
        <v>0</v>
      </c>
    </row>
    <row r="17" spans="2:11" s="95" customFormat="1" ht="18" customHeight="1">
      <c r="B17" s="11"/>
      <c r="C17" s="191" t="s">
        <v>605</v>
      </c>
      <c r="D17" s="11"/>
      <c r="E17" s="191" t="s">
        <v>703</v>
      </c>
      <c r="F17" s="11"/>
      <c r="G17" s="191" t="s">
        <v>731</v>
      </c>
      <c r="H17" s="11"/>
      <c r="I17" s="191" t="s">
        <v>793</v>
      </c>
      <c r="J17" s="101" t="s">
        <v>286</v>
      </c>
      <c r="K17" s="102">
        <f t="shared" si="0"/>
        <v>0</v>
      </c>
    </row>
    <row r="18" spans="2:11" s="95" customFormat="1" ht="18" customHeight="1">
      <c r="B18" s="11"/>
      <c r="C18" s="191" t="s">
        <v>606</v>
      </c>
      <c r="D18" s="11"/>
      <c r="E18" s="191" t="s">
        <v>704</v>
      </c>
      <c r="F18" s="11"/>
      <c r="G18" s="191" t="s">
        <v>732</v>
      </c>
      <c r="H18" s="11"/>
      <c r="I18" s="191" t="s">
        <v>794</v>
      </c>
      <c r="J18" s="101" t="s">
        <v>287</v>
      </c>
      <c r="K18" s="102">
        <f t="shared" si="0"/>
        <v>0</v>
      </c>
    </row>
    <row r="19" spans="2:11" s="95" customFormat="1" ht="18" customHeight="1">
      <c r="B19" s="11"/>
      <c r="C19" s="191" t="s">
        <v>619</v>
      </c>
      <c r="D19" s="11"/>
      <c r="E19" s="191" t="s">
        <v>677</v>
      </c>
      <c r="F19" s="11"/>
      <c r="G19" s="191" t="s">
        <v>734</v>
      </c>
      <c r="H19" s="11"/>
      <c r="I19" s="191" t="s">
        <v>769</v>
      </c>
      <c r="J19" s="101" t="s">
        <v>288</v>
      </c>
      <c r="K19" s="102">
        <f t="shared" si="0"/>
        <v>0</v>
      </c>
    </row>
    <row r="20" spans="2:11" s="95" customFormat="1" ht="18" customHeight="1">
      <c r="B20" s="11"/>
      <c r="C20" s="191" t="s">
        <v>620</v>
      </c>
      <c r="D20" s="11"/>
      <c r="E20" s="191" t="s">
        <v>705</v>
      </c>
      <c r="F20" s="11"/>
      <c r="G20" s="191" t="s">
        <v>716</v>
      </c>
      <c r="H20" s="11"/>
      <c r="I20" s="191" t="s">
        <v>795</v>
      </c>
      <c r="J20" s="101" t="s">
        <v>289</v>
      </c>
      <c r="K20" s="102">
        <f t="shared" si="0"/>
        <v>0</v>
      </c>
    </row>
    <row r="21" spans="2:11" s="95" customFormat="1" ht="18" customHeight="1">
      <c r="B21" s="11"/>
      <c r="C21" s="191" t="s">
        <v>621</v>
      </c>
      <c r="D21" s="11"/>
      <c r="E21" s="191" t="s">
        <v>706</v>
      </c>
      <c r="F21" s="11"/>
      <c r="G21" s="191" t="s">
        <v>735</v>
      </c>
      <c r="H21" s="11"/>
      <c r="I21" s="191" t="s">
        <v>796</v>
      </c>
      <c r="J21" s="101" t="s">
        <v>290</v>
      </c>
      <c r="K21" s="102">
        <f t="shared" si="0"/>
        <v>0</v>
      </c>
    </row>
    <row r="22" spans="2:11" s="95" customFormat="1" ht="18" customHeight="1">
      <c r="B22" s="11"/>
      <c r="C22" s="191" t="s">
        <v>622</v>
      </c>
      <c r="D22" s="11"/>
      <c r="E22" s="191" t="s">
        <v>707</v>
      </c>
      <c r="F22" s="11"/>
      <c r="G22" s="191" t="s">
        <v>736</v>
      </c>
      <c r="H22" s="11"/>
      <c r="I22" s="191" t="s">
        <v>797</v>
      </c>
      <c r="J22" s="101" t="s">
        <v>291</v>
      </c>
      <c r="K22" s="102">
        <f t="shared" si="0"/>
        <v>0</v>
      </c>
    </row>
    <row r="23" spans="2:11" s="95" customFormat="1" ht="18" customHeight="1">
      <c r="B23" s="11"/>
      <c r="C23" s="191" t="s">
        <v>623</v>
      </c>
      <c r="D23" s="11"/>
      <c r="E23" s="191" t="s">
        <v>708</v>
      </c>
      <c r="F23" s="11"/>
      <c r="G23" s="191" t="s">
        <v>717</v>
      </c>
      <c r="H23" s="11"/>
      <c r="I23" s="191" t="s">
        <v>798</v>
      </c>
      <c r="J23" s="101" t="s">
        <v>292</v>
      </c>
      <c r="K23" s="102">
        <f t="shared" si="0"/>
        <v>0</v>
      </c>
    </row>
    <row r="24" spans="2:11" s="95" customFormat="1" ht="18" customHeight="1">
      <c r="B24" s="11"/>
      <c r="C24" s="191" t="s">
        <v>624</v>
      </c>
      <c r="D24" s="11"/>
      <c r="E24" s="191" t="s">
        <v>678</v>
      </c>
      <c r="F24" s="11"/>
      <c r="G24" s="191" t="s">
        <v>718</v>
      </c>
      <c r="H24" s="11"/>
      <c r="I24" s="191" t="s">
        <v>770</v>
      </c>
      <c r="J24" s="101"/>
      <c r="K24" s="102"/>
    </row>
    <row r="25" spans="2:11" s="95" customFormat="1" ht="18" customHeight="1">
      <c r="B25" s="11"/>
      <c r="C25" s="191" t="s">
        <v>625</v>
      </c>
      <c r="D25" s="11"/>
      <c r="E25" s="191" t="s">
        <v>679</v>
      </c>
      <c r="F25" s="11"/>
      <c r="G25" s="191" t="s">
        <v>740</v>
      </c>
      <c r="H25" s="11"/>
      <c r="I25" s="191" t="s">
        <v>799</v>
      </c>
      <c r="J25" s="101" t="s">
        <v>293</v>
      </c>
      <c r="K25" s="102">
        <f t="shared" si="0"/>
        <v>0</v>
      </c>
    </row>
    <row r="26" spans="2:11" s="95" customFormat="1" ht="18" customHeight="1">
      <c r="B26" s="11"/>
      <c r="C26" s="191" t="s">
        <v>626</v>
      </c>
      <c r="D26" s="11"/>
      <c r="E26" s="191" t="s">
        <v>680</v>
      </c>
      <c r="F26" s="11"/>
      <c r="G26" s="191" t="s">
        <v>737</v>
      </c>
      <c r="H26" s="11"/>
      <c r="I26" s="191" t="s">
        <v>800</v>
      </c>
      <c r="J26" s="101" t="s">
        <v>294</v>
      </c>
      <c r="K26" s="102">
        <f t="shared" si="0"/>
        <v>0</v>
      </c>
    </row>
    <row r="27" spans="2:11" s="95" customFormat="1" ht="18" customHeight="1">
      <c r="B27" s="11"/>
      <c r="C27" s="191" t="s">
        <v>607</v>
      </c>
      <c r="D27" s="11"/>
      <c r="E27" s="191" t="s">
        <v>681</v>
      </c>
      <c r="F27" s="11"/>
      <c r="G27" s="191" t="s">
        <v>738</v>
      </c>
      <c r="H27" s="11"/>
      <c r="I27" s="191" t="s">
        <v>771</v>
      </c>
      <c r="J27" s="101" t="s">
        <v>295</v>
      </c>
      <c r="K27" s="102">
        <f t="shared" si="0"/>
        <v>0</v>
      </c>
    </row>
    <row r="28" spans="2:11" s="95" customFormat="1" ht="18" customHeight="1">
      <c r="B28" s="11"/>
      <c r="C28" s="191" t="s">
        <v>608</v>
      </c>
      <c r="D28" s="11"/>
      <c r="E28" s="191" t="s">
        <v>682</v>
      </c>
      <c r="F28" s="11"/>
      <c r="G28" s="191" t="s">
        <v>739</v>
      </c>
      <c r="H28" s="11"/>
      <c r="I28" s="191" t="s">
        <v>801</v>
      </c>
      <c r="J28" s="101" t="s">
        <v>296</v>
      </c>
      <c r="K28" s="102">
        <f t="shared" si="0"/>
        <v>0</v>
      </c>
    </row>
    <row r="29" spans="2:11" s="95" customFormat="1" ht="18" customHeight="1">
      <c r="B29" s="11"/>
      <c r="C29" s="191" t="s">
        <v>609</v>
      </c>
      <c r="D29" s="11"/>
      <c r="E29" s="191" t="s">
        <v>683</v>
      </c>
      <c r="F29" s="11"/>
      <c r="G29" s="191" t="s">
        <v>741</v>
      </c>
      <c r="H29" s="11"/>
      <c r="I29" s="191" t="s">
        <v>802</v>
      </c>
      <c r="J29" s="101" t="s">
        <v>297</v>
      </c>
      <c r="K29" s="102">
        <f t="shared" si="0"/>
        <v>0</v>
      </c>
    </row>
    <row r="30" spans="2:11" s="95" customFormat="1" ht="18" customHeight="1">
      <c r="B30" s="11"/>
      <c r="C30" s="191" t="s">
        <v>627</v>
      </c>
      <c r="D30" s="11"/>
      <c r="E30" s="191" t="s">
        <v>684</v>
      </c>
      <c r="F30" s="11"/>
      <c r="G30" s="191" t="s">
        <v>743</v>
      </c>
      <c r="H30" s="11"/>
      <c r="I30" s="191" t="s">
        <v>772</v>
      </c>
      <c r="J30" s="101" t="s">
        <v>298</v>
      </c>
      <c r="K30" s="102">
        <f t="shared" si="0"/>
        <v>0</v>
      </c>
    </row>
    <row r="31" spans="2:11" s="95" customFormat="1" ht="18" customHeight="1">
      <c r="B31" s="11"/>
      <c r="C31" s="191" t="s">
        <v>628</v>
      </c>
      <c r="D31" s="11"/>
      <c r="E31" s="191" t="s">
        <v>685</v>
      </c>
      <c r="F31" s="11"/>
      <c r="G31" s="191" t="s">
        <v>742</v>
      </c>
      <c r="H31" s="11"/>
      <c r="I31" s="191" t="s">
        <v>803</v>
      </c>
      <c r="J31" s="101" t="s">
        <v>299</v>
      </c>
      <c r="K31" s="102">
        <f t="shared" si="0"/>
        <v>0</v>
      </c>
    </row>
    <row r="32" spans="2:11" s="95" customFormat="1" ht="18" customHeight="1">
      <c r="B32" s="11"/>
      <c r="C32" s="191" t="s">
        <v>630</v>
      </c>
      <c r="D32" s="11"/>
      <c r="E32" s="191" t="s">
        <v>686</v>
      </c>
      <c r="F32" s="11"/>
      <c r="G32" s="191" t="s">
        <v>744</v>
      </c>
      <c r="H32" s="11"/>
      <c r="I32" s="191" t="s">
        <v>804</v>
      </c>
      <c r="J32" s="101" t="s">
        <v>300</v>
      </c>
      <c r="K32" s="102">
        <f t="shared" si="0"/>
        <v>0</v>
      </c>
    </row>
    <row r="33" spans="2:11" s="95" customFormat="1" ht="18" customHeight="1">
      <c r="B33" s="11"/>
      <c r="C33" s="191" t="s">
        <v>629</v>
      </c>
      <c r="D33" s="11"/>
      <c r="E33" s="191" t="s">
        <v>710</v>
      </c>
      <c r="F33" s="11"/>
      <c r="G33" s="191" t="s">
        <v>719</v>
      </c>
      <c r="H33" s="11"/>
      <c r="I33" s="191" t="s">
        <v>805</v>
      </c>
      <c r="J33" s="101"/>
      <c r="K33" s="102"/>
    </row>
    <row r="34" spans="2:11" s="95" customFormat="1" ht="18" customHeight="1">
      <c r="B34" s="11"/>
      <c r="C34" s="191" t="s">
        <v>631</v>
      </c>
      <c r="D34" s="11"/>
      <c r="E34" s="191" t="s">
        <v>709</v>
      </c>
      <c r="F34" s="11"/>
      <c r="G34" s="191" t="s">
        <v>720</v>
      </c>
      <c r="H34" s="11"/>
      <c r="I34" s="191" t="s">
        <v>806</v>
      </c>
      <c r="J34" s="101" t="s">
        <v>301</v>
      </c>
      <c r="K34" s="102">
        <f t="shared" si="0"/>
        <v>0</v>
      </c>
    </row>
    <row r="35" spans="2:11" s="95" customFormat="1" ht="18" customHeight="1">
      <c r="B35" s="11"/>
      <c r="C35" s="191" t="s">
        <v>610</v>
      </c>
      <c r="D35" s="11"/>
      <c r="E35" s="191" t="s">
        <v>711</v>
      </c>
      <c r="F35" s="11"/>
      <c r="G35" s="191" t="s">
        <v>721</v>
      </c>
      <c r="H35" s="11"/>
      <c r="I35" s="191" t="s">
        <v>773</v>
      </c>
      <c r="J35" s="101"/>
      <c r="K35" s="102"/>
    </row>
    <row r="36" spans="2:11" s="95" customFormat="1" ht="18" customHeight="1">
      <c r="B36" s="11"/>
      <c r="C36" s="191" t="s">
        <v>641</v>
      </c>
      <c r="D36" s="11"/>
      <c r="E36" s="191" t="s">
        <v>687</v>
      </c>
      <c r="F36" s="11"/>
      <c r="G36" s="191" t="s">
        <v>746</v>
      </c>
      <c r="H36" s="11"/>
      <c r="I36" s="191" t="s">
        <v>807</v>
      </c>
      <c r="J36" s="101" t="s">
        <v>302</v>
      </c>
      <c r="K36" s="102">
        <f t="shared" si="0"/>
        <v>0</v>
      </c>
    </row>
    <row r="37" spans="2:11" s="95" customFormat="1" ht="18" customHeight="1">
      <c r="B37" s="11"/>
      <c r="C37" s="191" t="s">
        <v>640</v>
      </c>
      <c r="D37" s="11"/>
      <c r="E37" s="191" t="s">
        <v>688</v>
      </c>
      <c r="F37" s="11"/>
      <c r="G37" s="191" t="s">
        <v>745</v>
      </c>
      <c r="H37" s="11"/>
      <c r="I37" s="191" t="s">
        <v>808</v>
      </c>
      <c r="J37" s="101" t="s">
        <v>303</v>
      </c>
      <c r="K37" s="102">
        <f t="shared" si="0"/>
        <v>0</v>
      </c>
    </row>
    <row r="38" spans="2:11" s="95" customFormat="1" ht="18" customHeight="1">
      <c r="B38" s="11"/>
      <c r="C38" s="191" t="s">
        <v>642</v>
      </c>
      <c r="D38" s="11"/>
      <c r="E38" s="191" t="s">
        <v>689</v>
      </c>
      <c r="F38" s="11"/>
      <c r="G38" s="191" t="s">
        <v>815</v>
      </c>
      <c r="H38" s="11"/>
      <c r="I38" s="191" t="s">
        <v>774</v>
      </c>
      <c r="J38" s="101" t="s">
        <v>304</v>
      </c>
      <c r="K38" s="102">
        <f t="shared" si="0"/>
        <v>0</v>
      </c>
    </row>
    <row r="39" spans="2:11" s="95" customFormat="1" ht="18" customHeight="1">
      <c r="B39" s="11"/>
      <c r="C39" s="191" t="s">
        <v>632</v>
      </c>
      <c r="D39" s="11"/>
      <c r="E39" s="191" t="s">
        <v>690</v>
      </c>
      <c r="F39" s="11"/>
      <c r="G39" s="191" t="s">
        <v>749</v>
      </c>
      <c r="H39" s="11"/>
      <c r="I39" s="191" t="s">
        <v>775</v>
      </c>
      <c r="J39" s="101" t="s">
        <v>305</v>
      </c>
      <c r="K39" s="102">
        <f t="shared" si="0"/>
        <v>0</v>
      </c>
    </row>
    <row r="40" spans="2:11" s="95" customFormat="1" ht="18" customHeight="1">
      <c r="B40" s="11"/>
      <c r="C40" s="191" t="s">
        <v>633</v>
      </c>
      <c r="D40" s="11"/>
      <c r="E40" s="191" t="s">
        <v>691</v>
      </c>
      <c r="F40" s="11"/>
      <c r="G40" s="191" t="s">
        <v>747</v>
      </c>
      <c r="H40" s="11"/>
      <c r="I40" s="191" t="s">
        <v>776</v>
      </c>
      <c r="J40" s="101" t="s">
        <v>306</v>
      </c>
      <c r="K40" s="102">
        <f t="shared" si="0"/>
        <v>0</v>
      </c>
    </row>
    <row r="41" spans="2:11" s="95" customFormat="1" ht="18" customHeight="1">
      <c r="B41" s="11"/>
      <c r="C41" s="191" t="s">
        <v>634</v>
      </c>
      <c r="D41" s="11"/>
      <c r="E41" s="191" t="s">
        <v>692</v>
      </c>
      <c r="F41" s="11"/>
      <c r="G41" s="191" t="s">
        <v>748</v>
      </c>
      <c r="H41" s="11"/>
      <c r="I41" s="191" t="s">
        <v>777</v>
      </c>
      <c r="J41" s="101" t="s">
        <v>307</v>
      </c>
      <c r="K41" s="102">
        <f t="shared" si="0"/>
        <v>0</v>
      </c>
    </row>
    <row r="42" spans="2:11" s="95" customFormat="1" ht="18" customHeight="1">
      <c r="B42" s="11"/>
      <c r="C42" s="191" t="s">
        <v>643</v>
      </c>
      <c r="D42" s="11"/>
      <c r="E42" s="191" t="s">
        <v>693</v>
      </c>
      <c r="F42" s="11"/>
      <c r="G42" s="191" t="s">
        <v>750</v>
      </c>
      <c r="H42" s="11"/>
      <c r="I42" s="191" t="s">
        <v>778</v>
      </c>
      <c r="J42" s="101"/>
      <c r="K42" s="102"/>
    </row>
    <row r="43" spans="2:11" s="95" customFormat="1" ht="18" customHeight="1">
      <c r="B43" s="11"/>
      <c r="C43" s="191" t="s">
        <v>644</v>
      </c>
      <c r="D43" s="11"/>
      <c r="E43" s="191" t="s">
        <v>694</v>
      </c>
      <c r="F43" s="11"/>
      <c r="G43" s="191" t="s">
        <v>722</v>
      </c>
      <c r="H43" s="11"/>
      <c r="I43" s="191" t="s">
        <v>779</v>
      </c>
      <c r="J43" s="101"/>
      <c r="K43" s="102"/>
    </row>
    <row r="44" spans="2:11" s="95" customFormat="1" ht="18" customHeight="1">
      <c r="B44" s="11"/>
      <c r="C44" s="191" t="s">
        <v>635</v>
      </c>
      <c r="D44" s="11"/>
      <c r="E44" s="191" t="s">
        <v>695</v>
      </c>
      <c r="F44" s="11"/>
      <c r="G44" s="191" t="s">
        <v>757</v>
      </c>
      <c r="H44" s="11"/>
      <c r="I44" s="191" t="s">
        <v>780</v>
      </c>
      <c r="J44" s="101"/>
      <c r="K44" s="102"/>
    </row>
    <row r="45" spans="2:11" s="95" customFormat="1" ht="18" customHeight="1">
      <c r="B45" s="11"/>
      <c r="C45" s="191" t="s">
        <v>636</v>
      </c>
      <c r="D45" s="11"/>
      <c r="E45" s="191" t="s">
        <v>696</v>
      </c>
      <c r="F45" s="11"/>
      <c r="G45" s="191" t="s">
        <v>752</v>
      </c>
      <c r="H45" s="11"/>
      <c r="I45" s="191" t="s">
        <v>781</v>
      </c>
      <c r="J45" s="101"/>
      <c r="K45" s="102"/>
    </row>
    <row r="46" spans="2:11" s="95" customFormat="1" ht="18" customHeight="1">
      <c r="B46" s="11"/>
      <c r="C46" s="191" t="s">
        <v>637</v>
      </c>
      <c r="D46" s="11"/>
      <c r="E46" s="191" t="s">
        <v>697</v>
      </c>
      <c r="F46" s="11"/>
      <c r="G46" s="191" t="s">
        <v>753</v>
      </c>
      <c r="H46" s="11"/>
      <c r="I46" s="191" t="s">
        <v>782</v>
      </c>
      <c r="J46" s="101"/>
      <c r="K46" s="102"/>
    </row>
    <row r="47" spans="2:11" s="95" customFormat="1" ht="18" customHeight="1">
      <c r="B47" s="11"/>
      <c r="C47" s="191" t="s">
        <v>645</v>
      </c>
      <c r="D47" s="11"/>
      <c r="E47" s="191" t="s">
        <v>698</v>
      </c>
      <c r="F47" s="11"/>
      <c r="G47" s="191" t="s">
        <v>754</v>
      </c>
      <c r="H47" s="11"/>
      <c r="I47" s="191" t="s">
        <v>783</v>
      </c>
      <c r="J47" s="101"/>
      <c r="K47" s="102"/>
    </row>
    <row r="48" spans="2:11" s="95" customFormat="1" ht="18" customHeight="1">
      <c r="B48" s="11"/>
      <c r="C48" s="191" t="s">
        <v>646</v>
      </c>
      <c r="D48" s="11"/>
      <c r="E48" s="191" t="s">
        <v>699</v>
      </c>
      <c r="F48" s="11"/>
      <c r="G48" s="191" t="s">
        <v>759</v>
      </c>
      <c r="H48" s="11"/>
      <c r="I48" s="191" t="s">
        <v>809</v>
      </c>
      <c r="J48" s="101"/>
      <c r="K48" s="102"/>
    </row>
    <row r="49" spans="2:11" s="95" customFormat="1" ht="18" customHeight="1">
      <c r="B49" s="11"/>
      <c r="C49" s="191" t="s">
        <v>638</v>
      </c>
      <c r="D49" s="11"/>
      <c r="E49" s="191" t="s">
        <v>700</v>
      </c>
      <c r="F49" s="11"/>
      <c r="G49" s="191" t="s">
        <v>755</v>
      </c>
      <c r="H49" s="11"/>
      <c r="I49" s="191" t="s">
        <v>810</v>
      </c>
      <c r="J49" s="101"/>
      <c r="K49" s="102"/>
    </row>
    <row r="50" spans="2:11" s="95" customFormat="1" ht="18" customHeight="1">
      <c r="B50" s="11"/>
      <c r="C50" s="191" t="s">
        <v>647</v>
      </c>
      <c r="D50" s="11"/>
      <c r="E50" s="191" t="s">
        <v>701</v>
      </c>
      <c r="F50" s="11"/>
      <c r="G50" s="191" t="s">
        <v>760</v>
      </c>
      <c r="H50" s="11"/>
      <c r="I50" s="191" t="s">
        <v>811</v>
      </c>
      <c r="J50" s="101"/>
      <c r="K50" s="102"/>
    </row>
    <row r="51" spans="2:11" s="95" customFormat="1" ht="18" customHeight="1">
      <c r="B51" s="11"/>
      <c r="C51" s="191" t="s">
        <v>648</v>
      </c>
      <c r="D51" s="11"/>
      <c r="E51" s="191" t="s">
        <v>713</v>
      </c>
      <c r="F51" s="11"/>
      <c r="G51" s="191" t="s">
        <v>756</v>
      </c>
      <c r="H51" s="11"/>
      <c r="I51" s="191" t="s">
        <v>812</v>
      </c>
      <c r="J51" s="101"/>
      <c r="K51" s="102"/>
    </row>
    <row r="52" spans="2:11" s="95" customFormat="1" ht="18" customHeight="1">
      <c r="B52" s="11"/>
      <c r="C52" s="191" t="s">
        <v>639</v>
      </c>
      <c r="D52" s="11"/>
      <c r="E52" s="191" t="s">
        <v>712</v>
      </c>
      <c r="F52" s="11"/>
      <c r="G52" s="191" t="s">
        <v>758</v>
      </c>
      <c r="H52" s="11"/>
      <c r="I52" s="191" t="s">
        <v>784</v>
      </c>
      <c r="J52" s="101"/>
      <c r="K52" s="102"/>
    </row>
    <row r="53" spans="2:11" s="95" customFormat="1" ht="18" customHeight="1">
      <c r="B53" s="11"/>
      <c r="C53" s="191" t="s">
        <v>650</v>
      </c>
      <c r="D53" s="11"/>
      <c r="E53" s="191" t="s">
        <v>714</v>
      </c>
      <c r="F53" s="11"/>
      <c r="G53" s="191" t="s">
        <v>761</v>
      </c>
      <c r="H53" s="11"/>
      <c r="I53" s="191" t="s">
        <v>785</v>
      </c>
      <c r="J53" s="101"/>
      <c r="K53" s="102"/>
    </row>
    <row r="54" spans="2:11" s="95" customFormat="1" ht="18" customHeight="1">
      <c r="B54" s="11"/>
      <c r="C54" s="191" t="s">
        <v>649</v>
      </c>
      <c r="D54" s="11"/>
      <c r="E54" s="191" t="s">
        <v>702</v>
      </c>
      <c r="F54" s="11"/>
      <c r="G54" s="191" t="s">
        <v>762</v>
      </c>
      <c r="H54" s="11"/>
      <c r="I54" s="191" t="s">
        <v>813</v>
      </c>
      <c r="J54" s="101"/>
      <c r="K54" s="102"/>
    </row>
    <row r="55" spans="2:11" s="95" customFormat="1" ht="18" customHeight="1">
      <c r="B55" s="11"/>
      <c r="C55" s="191" t="s">
        <v>651</v>
      </c>
      <c r="D55" s="11"/>
      <c r="E55" s="191" t="s">
        <v>715</v>
      </c>
      <c r="F55" s="11"/>
      <c r="G55" s="191" t="s">
        <v>751</v>
      </c>
      <c r="H55" s="11"/>
      <c r="I55" s="191" t="s">
        <v>814</v>
      </c>
      <c r="J55" s="101"/>
      <c r="K55" s="102"/>
    </row>
    <row r="56" spans="2:11" s="95" customFormat="1" ht="18" customHeight="1">
      <c r="B56" s="164"/>
      <c r="C56" s="167"/>
      <c r="D56" s="165"/>
      <c r="E56" s="165"/>
      <c r="F56" s="165"/>
      <c r="G56" s="165"/>
      <c r="H56" s="165"/>
      <c r="I56" s="165"/>
      <c r="J56" s="101"/>
      <c r="K56" s="102"/>
    </row>
    <row r="57" spans="2:11" s="150" customFormat="1" ht="24" customHeight="1">
      <c r="B57" s="147" t="s">
        <v>601</v>
      </c>
      <c r="C57" s="147"/>
      <c r="D57" s="147"/>
      <c r="E57" s="147"/>
      <c r="F57" s="147"/>
      <c r="G57" s="148" t="s">
        <v>327</v>
      </c>
      <c r="H57" s="147"/>
      <c r="I57" s="148" t="s">
        <v>98</v>
      </c>
      <c r="J57" s="149"/>
      <c r="K57" s="149"/>
    </row>
    <row r="58" spans="2:11" s="146" customFormat="1" ht="7.5" customHeight="1">
      <c r="J58" s="145"/>
      <c r="K58" s="145"/>
    </row>
    <row r="59" spans="2:11" s="146" customFormat="1" ht="15.75">
      <c r="B59" s="151" t="s">
        <v>652</v>
      </c>
      <c r="C59" s="151"/>
      <c r="D59" s="151"/>
      <c r="E59" s="151"/>
      <c r="F59" s="151"/>
      <c r="G59" s="154">
        <f>COUNTIF(B6:B55, "=0%")+ COUNTIF(F6:F55, "=0%")+ COUNTIF(H6:H55, "=0%")</f>
        <v>0</v>
      </c>
      <c r="H59" s="152"/>
      <c r="I59" s="156">
        <f>G59/200</f>
        <v>0</v>
      </c>
      <c r="J59" s="145"/>
      <c r="K59" s="145"/>
    </row>
    <row r="60" spans="2:11" s="146" customFormat="1" ht="7.5" customHeight="1">
      <c r="G60" s="153"/>
      <c r="H60" s="153"/>
      <c r="I60" s="157"/>
      <c r="J60" s="145"/>
      <c r="K60" s="145"/>
    </row>
    <row r="61" spans="2:11" s="146" customFormat="1" ht="15.75">
      <c r="B61" s="151" t="s">
        <v>843</v>
      </c>
      <c r="C61" s="151"/>
      <c r="D61" s="151"/>
      <c r="E61" s="151"/>
      <c r="F61" s="151"/>
      <c r="G61" s="154">
        <f>COUNTIFS(B6:B55, "&gt;0%", B6:B55, "&lt;26%")+COUNTIFS(F6:F55, "&gt;0%", F6:F55, "&lt;26%")+COUNTIFS(H6:H55, "&gt;0%", H6:H55, "&lt;26%")</f>
        <v>0</v>
      </c>
      <c r="H61" s="152"/>
      <c r="I61" s="156">
        <f>G61/200</f>
        <v>0</v>
      </c>
      <c r="J61" s="145"/>
      <c r="K61" s="145"/>
    </row>
    <row r="62" spans="2:11" s="146" customFormat="1" ht="6.75" customHeight="1">
      <c r="G62" s="153"/>
      <c r="H62" s="153"/>
      <c r="I62" s="157"/>
      <c r="J62" s="145"/>
      <c r="K62" s="145"/>
    </row>
    <row r="63" spans="2:11" s="146" customFormat="1" ht="15.75">
      <c r="B63" s="151" t="s">
        <v>844</v>
      </c>
      <c r="C63" s="151"/>
      <c r="D63" s="151"/>
      <c r="E63" s="151"/>
      <c r="F63" s="151"/>
      <c r="G63" s="154">
        <f>COUNTIFS(B6:B55, "&gt;24%", B6:B55, "&lt;51%")+COUNTIFS(F6:F55, "&gt;24%", F6:F55, "&lt;51%")+COUNTIFS(H6:H55, "&gt;24%", H6:H55, "&lt;51%")</f>
        <v>0</v>
      </c>
      <c r="H63" s="154"/>
      <c r="I63" s="156">
        <f>G63/200</f>
        <v>0</v>
      </c>
      <c r="J63" s="145"/>
      <c r="K63" s="145"/>
    </row>
    <row r="64" spans="2:11" s="146" customFormat="1" ht="6" customHeight="1">
      <c r="G64" s="155"/>
      <c r="H64" s="155"/>
      <c r="I64" s="157"/>
      <c r="J64" s="145"/>
      <c r="K64" s="145"/>
    </row>
    <row r="65" spans="2:11" s="146" customFormat="1" ht="15.75">
      <c r="B65" s="151" t="s">
        <v>845</v>
      </c>
      <c r="C65" s="151"/>
      <c r="D65" s="151"/>
      <c r="E65" s="151"/>
      <c r="F65" s="151"/>
      <c r="G65" s="154">
        <f>COUNTIFS(B6:B55, "&gt;50%", B6:B55, "&lt;76%")+COUNTIFS(F6:F55, "&gt;50%", F6:F55, "&lt;76%")+COUNTIFS(H6:H55, "&gt;50%", H6:H55, "&lt;76%")</f>
        <v>0</v>
      </c>
      <c r="H65" s="154"/>
      <c r="I65" s="156">
        <f>G65/200</f>
        <v>0</v>
      </c>
      <c r="J65" s="145"/>
      <c r="K65" s="145"/>
    </row>
    <row r="66" spans="2:11" s="146" customFormat="1" ht="7.5" customHeight="1">
      <c r="G66" s="153"/>
      <c r="H66" s="153"/>
      <c r="I66" s="157"/>
      <c r="J66" s="145"/>
      <c r="K66" s="145"/>
    </row>
    <row r="67" spans="2:11" s="146" customFormat="1" ht="15.75">
      <c r="B67" s="151" t="s">
        <v>846</v>
      </c>
      <c r="C67" s="151"/>
      <c r="D67" s="151"/>
      <c r="E67" s="151"/>
      <c r="F67" s="151"/>
      <c r="G67" s="154">
        <f>COUNTIF(B6:B55, "&gt;75%")+COUNTIF(F6:F55, "&gt;75%")+COUNTIF(H6:H55, "&gt;75%")</f>
        <v>0</v>
      </c>
      <c r="H67" s="152"/>
      <c r="I67" s="156">
        <f>G67/200</f>
        <v>0</v>
      </c>
      <c r="J67" s="145"/>
      <c r="K67" s="145"/>
    </row>
    <row r="68" spans="2:11" ht="18">
      <c r="B68" s="143"/>
      <c r="C68" s="143"/>
      <c r="D68" s="143"/>
      <c r="E68" s="143"/>
      <c r="F68" s="143"/>
      <c r="G68" s="143"/>
      <c r="H68" s="143"/>
      <c r="I68" s="143"/>
    </row>
  </sheetData>
  <sheetProtection password="CFC0" sheet="1" objects="1" scenarios="1"/>
  <mergeCells count="5">
    <mergeCell ref="B1:I1"/>
    <mergeCell ref="B2:I2"/>
    <mergeCell ref="B3:I3"/>
    <mergeCell ref="B4:F4"/>
    <mergeCell ref="G4:H4"/>
  </mergeCells>
  <conditionalFormatting sqref="B56">
    <cfRule type="dataBar" priority="3">
      <dataBar>
        <cfvo type="min" val="0"/>
        <cfvo type="max" val="0"/>
        <color theme="0" tint="-0.14999847407452621"/>
      </dataBar>
    </cfRule>
  </conditionalFormatting>
  <conditionalFormatting sqref="C13 B6:B55 D6:D55 F6:F55 H6:H55">
    <cfRule type="top10" dxfId="0" priority="2" rank="10"/>
  </conditionalFormatting>
  <conditionalFormatting sqref="B6:B55 D6:D55 F6:F55 H6:H55">
    <cfRule type="dataBar" priority="1">
      <dataBar>
        <cfvo type="min" val="0"/>
        <cfvo type="max" val="0"/>
        <color theme="0" tint="-4.9989318521683403E-2"/>
      </dataBar>
    </cfRule>
  </conditionalFormatting>
  <printOptions horizontalCentered="1"/>
  <pageMargins left="0.75000000000000011" right="0.75000000000000011" top="1" bottom="1" header="0.5" footer="0.5"/>
  <pageSetup paperSize="9" orientation="landscape" horizontalDpi="4294967292" verticalDpi="4294967292"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14</vt:i4>
      </vt:variant>
    </vt:vector>
  </HeadingPairs>
  <TitlesOfParts>
    <vt:vector size="14" baseType="lpstr">
      <vt:lpstr>Orientações</vt:lpstr>
      <vt:lpstr>Gráficos</vt:lpstr>
      <vt:lpstr>Genialidade</vt:lpstr>
      <vt:lpstr>Holomaturologia</vt:lpstr>
      <vt:lpstr>Atributos Conscienciais</vt:lpstr>
      <vt:lpstr>Quadro Síntese 1</vt:lpstr>
      <vt:lpstr>Lista Trafor</vt:lpstr>
      <vt:lpstr>Traço-Força</vt:lpstr>
      <vt:lpstr>Lista Trafar</vt:lpstr>
      <vt:lpstr>Traço-Fardo</vt:lpstr>
      <vt:lpstr>Traço-Faltante</vt:lpstr>
      <vt:lpstr>Erros Pessoais</vt:lpstr>
      <vt:lpstr>Folhas Conscienciograma</vt:lpstr>
      <vt:lpstr>Quadro Síntese CPC</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Flávio Buononato</dc:creator>
  <cp:lastModifiedBy>Flávio Buononato</cp:lastModifiedBy>
  <cp:lastPrinted>2014-09-23T12:46:56Z</cp:lastPrinted>
  <dcterms:created xsi:type="dcterms:W3CDTF">2014-05-17T12:32:35Z</dcterms:created>
  <dcterms:modified xsi:type="dcterms:W3CDTF">2014-09-23T12:48:20Z</dcterms:modified>
</cp:coreProperties>
</file>