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charts/chart6.xml" ContentType="application/vnd.openxmlformats-officedocument.drawingml.char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ml.chartshap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docProps/core.xml" ContentType="application/vnd.openxmlformats-package.core-properties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10.xml" ContentType="application/vnd.openxmlformats-officedocument.drawingml.chart+xml"/>
  <Override PartName="/xl/worksheets/sheet14.xml" ContentType="application/vnd.openxmlformats-officedocument.spreadsheetml.worksheet+xml"/>
  <Override PartName="/xl/charts/chart5.xml" ContentType="application/vnd.openxmlformats-officedocument.drawingml.chart+xml"/>
  <Override PartName="/xl/drawings/drawing7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15195" windowHeight="8955" tabRatio="950"/>
  </bookViews>
  <sheets>
    <sheet name="Orientações" sheetId="15" r:id="rId1"/>
    <sheet name="5 Variáveis Homem" sheetId="17" r:id="rId2"/>
    <sheet name="5 Variáveis Mulher" sheetId="20" r:id="rId3"/>
    <sheet name="Comparativo 5 Variáveis" sheetId="21" r:id="rId4"/>
    <sheet name="50 Categorias Homem" sheetId="18" r:id="rId5"/>
    <sheet name="50 Categorias Mulher" sheetId="24" r:id="rId6"/>
    <sheet name="Comparativo 50 Categorias" sheetId="23" r:id="rId7"/>
    <sheet name="Questionologia" sheetId="19" r:id="rId8"/>
    <sheet name="Autenticidade Afetiva Homem" sheetId="25" r:id="rId9"/>
    <sheet name="Autenticidade Afetiva Mulher" sheetId="28" r:id="rId10"/>
    <sheet name="Comparativo Autent. Afetiva" sheetId="27" r:id="rId11"/>
    <sheet name="Dupla é" sheetId="26" r:id="rId12"/>
    <sheet name="15 Ideias Básicas" sheetId="29" r:id="rId13"/>
    <sheet name="Pontecialidades" sheetId="30" r:id="rId14"/>
    <sheet name="Amor Consciencial Homem" sheetId="32" r:id="rId15"/>
    <sheet name="Amor Consciencial Mulher" sheetId="33" r:id="rId16"/>
    <sheet name="Comparativo Amor Consciencial" sheetId="31" r:id="rId17"/>
    <sheet name="Nível de Consciencialidade" sheetId="34" r:id="rId18"/>
    <sheet name="Questionologia 2 Homem" sheetId="35" r:id="rId19"/>
    <sheet name="Questionologia 2 Mulher" sheetId="36" r:id="rId20"/>
  </sheets>
  <calcPr calcId="125725"/>
</workbook>
</file>

<file path=xl/calcChain.xml><?xml version="1.0" encoding="utf-8"?>
<calcChain xmlns="http://schemas.openxmlformats.org/spreadsheetml/2006/main">
  <c r="X19" i="33"/>
  <c r="E19" i="31" s="1"/>
  <c r="I19" s="1"/>
  <c r="X18" i="33"/>
  <c r="E18" i="31" s="1"/>
  <c r="I18" s="1"/>
  <c r="X17" i="33"/>
  <c r="E17" i="31" s="1"/>
  <c r="I17" s="1"/>
  <c r="X16" i="33"/>
  <c r="E16" i="31" s="1"/>
  <c r="I16" s="1"/>
  <c r="X15" i="33"/>
  <c r="E15" i="31" s="1"/>
  <c r="I15" s="1"/>
  <c r="X14" i="33"/>
  <c r="E14" i="31" s="1"/>
  <c r="I14" s="1"/>
  <c r="X13" i="33"/>
  <c r="E13" i="31" s="1"/>
  <c r="I13" s="1"/>
  <c r="X12" i="33"/>
  <c r="E12" i="31" s="1"/>
  <c r="I12" s="1"/>
  <c r="X11" i="33"/>
  <c r="E11" i="31" s="1"/>
  <c r="I11" s="1"/>
  <c r="X10" i="33"/>
  <c r="E10" i="31" s="1"/>
  <c r="I10" s="1"/>
  <c r="X9" i="33"/>
  <c r="E9" i="31" s="1"/>
  <c r="I9" s="1"/>
  <c r="X8" i="33"/>
  <c r="E8" i="31" s="1"/>
  <c r="I8" s="1"/>
  <c r="X7" i="33"/>
  <c r="E7" i="31" s="1"/>
  <c r="I7" s="1"/>
  <c r="X6" i="33"/>
  <c r="E6" i="31" s="1"/>
  <c r="I6" s="1"/>
  <c r="X5" i="33"/>
  <c r="X21" s="1"/>
  <c r="B43" s="1"/>
  <c r="X19" i="32"/>
  <c r="C19" i="31" s="1"/>
  <c r="H19" s="1"/>
  <c r="X18" i="32"/>
  <c r="C18" i="31" s="1"/>
  <c r="H18" s="1"/>
  <c r="X17" i="32"/>
  <c r="C17" i="31" s="1"/>
  <c r="H17" s="1"/>
  <c r="X16" i="32"/>
  <c r="C16" i="31" s="1"/>
  <c r="H16" s="1"/>
  <c r="X15" i="32"/>
  <c r="C15" i="31" s="1"/>
  <c r="H15" s="1"/>
  <c r="X14" i="32"/>
  <c r="C14" i="31" s="1"/>
  <c r="H14" s="1"/>
  <c r="X13" i="32"/>
  <c r="C13" i="31" s="1"/>
  <c r="H13" s="1"/>
  <c r="X12" i="32"/>
  <c r="C12" i="31" s="1"/>
  <c r="H12" s="1"/>
  <c r="X11" i="32"/>
  <c r="C11" i="31" s="1"/>
  <c r="H11" s="1"/>
  <c r="X10" i="32"/>
  <c r="C10" i="31" s="1"/>
  <c r="H10" s="1"/>
  <c r="X9" i="32"/>
  <c r="C9" i="31" s="1"/>
  <c r="H9" s="1"/>
  <c r="X8" i="32"/>
  <c r="C8" i="31" s="1"/>
  <c r="H8" s="1"/>
  <c r="X7" i="32"/>
  <c r="C7" i="31" s="1"/>
  <c r="H7" s="1"/>
  <c r="X6" i="32"/>
  <c r="C6" i="31" s="1"/>
  <c r="H6" s="1"/>
  <c r="X5" i="32"/>
  <c r="X21" s="1"/>
  <c r="B43" s="1"/>
  <c r="P6" i="30"/>
  <c r="P7"/>
  <c r="P8"/>
  <c r="P9"/>
  <c r="P10"/>
  <c r="P11"/>
  <c r="P12"/>
  <c r="P13"/>
  <c r="P14"/>
  <c r="P15"/>
  <c r="P16"/>
  <c r="P17"/>
  <c r="P18"/>
  <c r="P19"/>
  <c r="P20"/>
  <c r="P21"/>
  <c r="P22"/>
  <c r="P23"/>
  <c r="P24"/>
  <c r="P25"/>
  <c r="P26"/>
  <c r="P27"/>
  <c r="P28"/>
  <c r="P29"/>
  <c r="P30"/>
  <c r="P31"/>
  <c r="P32"/>
  <c r="P33"/>
  <c r="P5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6"/>
  <c r="G7"/>
  <c r="G8"/>
  <c r="G9"/>
  <c r="G5"/>
  <c r="C44"/>
  <c r="C43"/>
  <c r="X19" i="29"/>
  <c r="X18"/>
  <c r="X17"/>
  <c r="X16"/>
  <c r="X15"/>
  <c r="X14"/>
  <c r="X13"/>
  <c r="X12"/>
  <c r="X11"/>
  <c r="X10"/>
  <c r="X9"/>
  <c r="X8"/>
  <c r="X7"/>
  <c r="X6"/>
  <c r="X5"/>
  <c r="D43" s="1"/>
  <c r="I43" i="26"/>
  <c r="I46" s="1"/>
  <c r="C43"/>
  <c r="C46" s="1"/>
  <c r="E15" i="27"/>
  <c r="J15" s="1"/>
  <c r="C15"/>
  <c r="I15" s="1"/>
  <c r="K15" s="1"/>
  <c r="G15" s="1"/>
  <c r="C28" i="28"/>
  <c r="E28" i="27" s="1"/>
  <c r="J28" s="1"/>
  <c r="C27" i="28"/>
  <c r="E27" i="27" s="1"/>
  <c r="C26" i="28"/>
  <c r="E26" i="27" s="1"/>
  <c r="J26" s="1"/>
  <c r="C25" i="28"/>
  <c r="E25" i="27" s="1"/>
  <c r="J25" s="1"/>
  <c r="C24" i="28"/>
  <c r="E24" i="27" s="1"/>
  <c r="J24" s="1"/>
  <c r="C23" i="28"/>
  <c r="E23" i="27" s="1"/>
  <c r="J23" s="1"/>
  <c r="C22" i="28"/>
  <c r="E22" i="27" s="1"/>
  <c r="J22" s="1"/>
  <c r="C21" i="28"/>
  <c r="E21" i="27" s="1"/>
  <c r="J21" s="1"/>
  <c r="C20" i="28"/>
  <c r="E20" i="27" s="1"/>
  <c r="J20" s="1"/>
  <c r="C19" i="28"/>
  <c r="E19" i="27" s="1"/>
  <c r="J19" s="1"/>
  <c r="C18" i="28"/>
  <c r="E18" i="27" s="1"/>
  <c r="J18" s="1"/>
  <c r="C17" i="28"/>
  <c r="E17" i="27" s="1"/>
  <c r="J17" s="1"/>
  <c r="C16" i="28"/>
  <c r="E16" i="27" s="1"/>
  <c r="J16" s="1"/>
  <c r="C15" i="28"/>
  <c r="C14"/>
  <c r="E14" i="27" s="1"/>
  <c r="J14" s="1"/>
  <c r="C13" i="28"/>
  <c r="E13" i="27" s="1"/>
  <c r="J13" s="1"/>
  <c r="C12" i="28"/>
  <c r="E12" i="27" s="1"/>
  <c r="J12" s="1"/>
  <c r="C11" i="28"/>
  <c r="E11" i="27" s="1"/>
  <c r="J11" s="1"/>
  <c r="C10" i="28"/>
  <c r="E10" i="27" s="1"/>
  <c r="J10" s="1"/>
  <c r="C9" i="28"/>
  <c r="E9" i="27" s="1"/>
  <c r="J9" s="1"/>
  <c r="C8" i="28"/>
  <c r="E8" i="27" s="1"/>
  <c r="J8" s="1"/>
  <c r="C7" i="28"/>
  <c r="E7" i="27" s="1"/>
  <c r="J7" s="1"/>
  <c r="C6" i="28"/>
  <c r="E6" i="27" s="1"/>
  <c r="J6" s="1"/>
  <c r="C5" i="28"/>
  <c r="E5" i="27" s="1"/>
  <c r="J5" s="1"/>
  <c r="C4" i="28"/>
  <c r="F30" s="1"/>
  <c r="C5" i="25"/>
  <c r="C5" i="27" s="1"/>
  <c r="I5" s="1"/>
  <c r="C6" i="25"/>
  <c r="C6" i="27" s="1"/>
  <c r="I6" s="1"/>
  <c r="C7" i="25"/>
  <c r="C7" i="27" s="1"/>
  <c r="I7" s="1"/>
  <c r="C8" i="25"/>
  <c r="C8" i="27" s="1"/>
  <c r="I8" s="1"/>
  <c r="C9" i="25"/>
  <c r="C9" i="27" s="1"/>
  <c r="I9" s="1"/>
  <c r="C10" i="25"/>
  <c r="C10" i="27" s="1"/>
  <c r="I10" s="1"/>
  <c r="C11" i="25"/>
  <c r="C11" i="27" s="1"/>
  <c r="I11" s="1"/>
  <c r="C12" i="25"/>
  <c r="C12" i="27" s="1"/>
  <c r="I12" s="1"/>
  <c r="C13" i="25"/>
  <c r="C13" i="27" s="1"/>
  <c r="I13" s="1"/>
  <c r="C14" i="25"/>
  <c r="C14" i="27" s="1"/>
  <c r="I14" s="1"/>
  <c r="C15" i="25"/>
  <c r="C16"/>
  <c r="C16" i="27" s="1"/>
  <c r="I16" s="1"/>
  <c r="C17" i="25"/>
  <c r="C17" i="27" s="1"/>
  <c r="I17" s="1"/>
  <c r="C18" i="25"/>
  <c r="C18" i="27" s="1"/>
  <c r="I18" s="1"/>
  <c r="C19" i="25"/>
  <c r="C19" i="27" s="1"/>
  <c r="I19" s="1"/>
  <c r="C20" i="25"/>
  <c r="C20" i="27" s="1"/>
  <c r="I20" s="1"/>
  <c r="C21" i="25"/>
  <c r="C21" i="27" s="1"/>
  <c r="I21" s="1"/>
  <c r="C22" i="25"/>
  <c r="C22" i="27" s="1"/>
  <c r="I22" s="1"/>
  <c r="C23" i="25"/>
  <c r="C23" i="27" s="1"/>
  <c r="I23" s="1"/>
  <c r="C24" i="25"/>
  <c r="C24" i="27" s="1"/>
  <c r="I24" s="1"/>
  <c r="C25" i="25"/>
  <c r="C25" i="27" s="1"/>
  <c r="I25" s="1"/>
  <c r="C26" i="25"/>
  <c r="C26" i="27" s="1"/>
  <c r="I26" s="1"/>
  <c r="C27" i="25"/>
  <c r="C27" i="27" s="1"/>
  <c r="I27" s="1"/>
  <c r="C28" i="25"/>
  <c r="C28" i="27" s="1"/>
  <c r="I28" s="1"/>
  <c r="C4" i="25"/>
  <c r="C4" i="27" s="1"/>
  <c r="I4" s="1"/>
  <c r="B54" i="23"/>
  <c r="B53"/>
  <c r="Y6"/>
  <c r="Y7"/>
  <c r="Y8"/>
  <c r="Y9"/>
  <c r="Y10"/>
  <c r="Y11"/>
  <c r="Y12"/>
  <c r="Y13"/>
  <c r="Y14"/>
  <c r="Y15"/>
  <c r="Y16"/>
  <c r="Y17"/>
  <c r="Y18"/>
  <c r="Y19"/>
  <c r="Y20"/>
  <c r="Y21"/>
  <c r="Y22"/>
  <c r="Y23"/>
  <c r="Y24"/>
  <c r="Y25"/>
  <c r="Y26"/>
  <c r="Y27"/>
  <c r="Y28"/>
  <c r="Y29"/>
  <c r="Y5"/>
  <c r="V6"/>
  <c r="V7"/>
  <c r="V8"/>
  <c r="V9"/>
  <c r="V10"/>
  <c r="V11"/>
  <c r="V12"/>
  <c r="V13"/>
  <c r="V14"/>
  <c r="V15"/>
  <c r="V16"/>
  <c r="V17"/>
  <c r="V18"/>
  <c r="V19"/>
  <c r="V20"/>
  <c r="V21"/>
  <c r="V22"/>
  <c r="V23"/>
  <c r="V24"/>
  <c r="V25"/>
  <c r="V26"/>
  <c r="V27"/>
  <c r="V28"/>
  <c r="V29"/>
  <c r="V5"/>
  <c r="S6"/>
  <c r="S7"/>
  <c r="S8"/>
  <c r="S9"/>
  <c r="S10"/>
  <c r="S11"/>
  <c r="S12"/>
  <c r="S13"/>
  <c r="S14"/>
  <c r="S15"/>
  <c r="S16"/>
  <c r="S17"/>
  <c r="S18"/>
  <c r="S19"/>
  <c r="S20"/>
  <c r="S21"/>
  <c r="S22"/>
  <c r="S23"/>
  <c r="S24"/>
  <c r="S25"/>
  <c r="S26"/>
  <c r="S27"/>
  <c r="S28"/>
  <c r="S29"/>
  <c r="S5"/>
  <c r="P6"/>
  <c r="P7"/>
  <c r="P8"/>
  <c r="P9"/>
  <c r="P10"/>
  <c r="P11"/>
  <c r="P12"/>
  <c r="P13"/>
  <c r="P14"/>
  <c r="P15"/>
  <c r="P16"/>
  <c r="P17"/>
  <c r="P18"/>
  <c r="P19"/>
  <c r="P20"/>
  <c r="P21"/>
  <c r="P22"/>
  <c r="P23"/>
  <c r="P24"/>
  <c r="P25"/>
  <c r="P26"/>
  <c r="P27"/>
  <c r="P28"/>
  <c r="P29"/>
  <c r="P5"/>
  <c r="X6"/>
  <c r="Z6" s="1"/>
  <c r="J6" s="1"/>
  <c r="X7"/>
  <c r="Z7" s="1"/>
  <c r="J7" s="1"/>
  <c r="X8"/>
  <c r="Z8" s="1"/>
  <c r="J8" s="1"/>
  <c r="X9"/>
  <c r="Z9" s="1"/>
  <c r="J9" s="1"/>
  <c r="X10"/>
  <c r="Z10" s="1"/>
  <c r="J10" s="1"/>
  <c r="X11"/>
  <c r="Z11" s="1"/>
  <c r="J11" s="1"/>
  <c r="X12"/>
  <c r="Z12" s="1"/>
  <c r="J12" s="1"/>
  <c r="X13"/>
  <c r="Z13" s="1"/>
  <c r="J13" s="1"/>
  <c r="X14"/>
  <c r="Z14" s="1"/>
  <c r="J14" s="1"/>
  <c r="X15"/>
  <c r="Z15" s="1"/>
  <c r="J15" s="1"/>
  <c r="X16"/>
  <c r="Z16" s="1"/>
  <c r="J16" s="1"/>
  <c r="X17"/>
  <c r="Z17" s="1"/>
  <c r="J17" s="1"/>
  <c r="X18"/>
  <c r="Z18" s="1"/>
  <c r="J18" s="1"/>
  <c r="X19"/>
  <c r="Z19" s="1"/>
  <c r="J19" s="1"/>
  <c r="X20"/>
  <c r="Z20" s="1"/>
  <c r="J20" s="1"/>
  <c r="X21"/>
  <c r="Z21" s="1"/>
  <c r="J21" s="1"/>
  <c r="X22"/>
  <c r="Z22" s="1"/>
  <c r="J22" s="1"/>
  <c r="X23"/>
  <c r="Z23" s="1"/>
  <c r="J23" s="1"/>
  <c r="X24"/>
  <c r="Z24" s="1"/>
  <c r="J24" s="1"/>
  <c r="X25"/>
  <c r="Z25" s="1"/>
  <c r="J25" s="1"/>
  <c r="X26"/>
  <c r="Z26" s="1"/>
  <c r="J26" s="1"/>
  <c r="X27"/>
  <c r="Z27" s="1"/>
  <c r="J27" s="1"/>
  <c r="X28"/>
  <c r="Z28" s="1"/>
  <c r="J28" s="1"/>
  <c r="X29"/>
  <c r="Z29" s="1"/>
  <c r="J29" s="1"/>
  <c r="X5"/>
  <c r="Z5" s="1"/>
  <c r="J5" s="1"/>
  <c r="U6"/>
  <c r="W6" s="1"/>
  <c r="H6" s="1"/>
  <c r="U7"/>
  <c r="W7" s="1"/>
  <c r="H7" s="1"/>
  <c r="U8"/>
  <c r="W8" s="1"/>
  <c r="H8" s="1"/>
  <c r="U9"/>
  <c r="W9" s="1"/>
  <c r="H9" s="1"/>
  <c r="U10"/>
  <c r="W10" s="1"/>
  <c r="H10" s="1"/>
  <c r="U11"/>
  <c r="W11" s="1"/>
  <c r="H11" s="1"/>
  <c r="U12"/>
  <c r="W12" s="1"/>
  <c r="H12" s="1"/>
  <c r="U13"/>
  <c r="W13" s="1"/>
  <c r="H13" s="1"/>
  <c r="U14"/>
  <c r="W14" s="1"/>
  <c r="H14" s="1"/>
  <c r="U15"/>
  <c r="W15" s="1"/>
  <c r="H15" s="1"/>
  <c r="U16"/>
  <c r="W16" s="1"/>
  <c r="H16" s="1"/>
  <c r="U17"/>
  <c r="W17" s="1"/>
  <c r="H17" s="1"/>
  <c r="U18"/>
  <c r="W18" s="1"/>
  <c r="H18" s="1"/>
  <c r="U19"/>
  <c r="W19" s="1"/>
  <c r="H19" s="1"/>
  <c r="U20"/>
  <c r="W20" s="1"/>
  <c r="H20" s="1"/>
  <c r="U21"/>
  <c r="W21" s="1"/>
  <c r="H21" s="1"/>
  <c r="U22"/>
  <c r="W22" s="1"/>
  <c r="H22" s="1"/>
  <c r="U23"/>
  <c r="W23" s="1"/>
  <c r="H23" s="1"/>
  <c r="U24"/>
  <c r="W24" s="1"/>
  <c r="H24" s="1"/>
  <c r="U25"/>
  <c r="W25" s="1"/>
  <c r="H25" s="1"/>
  <c r="U26"/>
  <c r="W26" s="1"/>
  <c r="H26" s="1"/>
  <c r="U27"/>
  <c r="W27" s="1"/>
  <c r="H27" s="1"/>
  <c r="U28"/>
  <c r="W28" s="1"/>
  <c r="H28" s="1"/>
  <c r="U29"/>
  <c r="W29" s="1"/>
  <c r="H29" s="1"/>
  <c r="U5"/>
  <c r="W5" s="1"/>
  <c r="H5" s="1"/>
  <c r="R6"/>
  <c r="T6" s="1"/>
  <c r="E6" s="1"/>
  <c r="R7"/>
  <c r="T7" s="1"/>
  <c r="E7" s="1"/>
  <c r="R8"/>
  <c r="T8" s="1"/>
  <c r="E8" s="1"/>
  <c r="R9"/>
  <c r="T9" s="1"/>
  <c r="E9" s="1"/>
  <c r="R10"/>
  <c r="T10" s="1"/>
  <c r="E10" s="1"/>
  <c r="R11"/>
  <c r="T11" s="1"/>
  <c r="E11" s="1"/>
  <c r="R12"/>
  <c r="T12" s="1"/>
  <c r="E12" s="1"/>
  <c r="R13"/>
  <c r="T13" s="1"/>
  <c r="E13" s="1"/>
  <c r="R14"/>
  <c r="T14" s="1"/>
  <c r="E14" s="1"/>
  <c r="R15"/>
  <c r="T15" s="1"/>
  <c r="E15" s="1"/>
  <c r="R16"/>
  <c r="T16" s="1"/>
  <c r="E16" s="1"/>
  <c r="R17"/>
  <c r="T17" s="1"/>
  <c r="E17" s="1"/>
  <c r="R18"/>
  <c r="T18" s="1"/>
  <c r="E18" s="1"/>
  <c r="R19"/>
  <c r="T19" s="1"/>
  <c r="E19" s="1"/>
  <c r="R20"/>
  <c r="T20" s="1"/>
  <c r="E20" s="1"/>
  <c r="R21"/>
  <c r="T21" s="1"/>
  <c r="E21" s="1"/>
  <c r="R22"/>
  <c r="T22" s="1"/>
  <c r="E22" s="1"/>
  <c r="R23"/>
  <c r="T23" s="1"/>
  <c r="E23" s="1"/>
  <c r="R24"/>
  <c r="T24" s="1"/>
  <c r="E24" s="1"/>
  <c r="R25"/>
  <c r="T25" s="1"/>
  <c r="E25" s="1"/>
  <c r="R26"/>
  <c r="T26" s="1"/>
  <c r="E26" s="1"/>
  <c r="R27"/>
  <c r="T27" s="1"/>
  <c r="E27" s="1"/>
  <c r="R28"/>
  <c r="T28" s="1"/>
  <c r="E28" s="1"/>
  <c r="R29"/>
  <c r="T29" s="1"/>
  <c r="E29" s="1"/>
  <c r="R5"/>
  <c r="T5" s="1"/>
  <c r="E5" s="1"/>
  <c r="O6"/>
  <c r="Q6" s="1"/>
  <c r="C6" s="1"/>
  <c r="O7"/>
  <c r="Q7" s="1"/>
  <c r="C7" s="1"/>
  <c r="O8"/>
  <c r="Q8" s="1"/>
  <c r="C8" s="1"/>
  <c r="O9"/>
  <c r="Q9" s="1"/>
  <c r="C9" s="1"/>
  <c r="O10"/>
  <c r="Q10" s="1"/>
  <c r="C10" s="1"/>
  <c r="O11"/>
  <c r="Q11" s="1"/>
  <c r="C11" s="1"/>
  <c r="O12"/>
  <c r="Q12" s="1"/>
  <c r="C12" s="1"/>
  <c r="O13"/>
  <c r="Q13" s="1"/>
  <c r="C13" s="1"/>
  <c r="O14"/>
  <c r="Q14" s="1"/>
  <c r="C14" s="1"/>
  <c r="O15"/>
  <c r="Q15" s="1"/>
  <c r="C15" s="1"/>
  <c r="O16"/>
  <c r="Q16" s="1"/>
  <c r="C16" s="1"/>
  <c r="O17"/>
  <c r="Q17" s="1"/>
  <c r="C17" s="1"/>
  <c r="O18"/>
  <c r="Q18" s="1"/>
  <c r="C18" s="1"/>
  <c r="O19"/>
  <c r="Q19" s="1"/>
  <c r="C19" s="1"/>
  <c r="O20"/>
  <c r="Q20" s="1"/>
  <c r="C20" s="1"/>
  <c r="O21"/>
  <c r="Q21" s="1"/>
  <c r="C21" s="1"/>
  <c r="O22"/>
  <c r="Q22" s="1"/>
  <c r="C22" s="1"/>
  <c r="O23"/>
  <c r="Q23" s="1"/>
  <c r="C23" s="1"/>
  <c r="O24"/>
  <c r="Q24" s="1"/>
  <c r="C24" s="1"/>
  <c r="O25"/>
  <c r="Q25" s="1"/>
  <c r="C25" s="1"/>
  <c r="O26"/>
  <c r="Q26" s="1"/>
  <c r="C26" s="1"/>
  <c r="O27"/>
  <c r="Q27" s="1"/>
  <c r="C27" s="1"/>
  <c r="O28"/>
  <c r="Q28" s="1"/>
  <c r="C28" s="1"/>
  <c r="O29"/>
  <c r="Q29" s="1"/>
  <c r="C29" s="1"/>
  <c r="O5"/>
  <c r="O44" i="24"/>
  <c r="O43"/>
  <c r="E58" i="21"/>
  <c r="I58" s="1"/>
  <c r="K58" s="1"/>
  <c r="E57"/>
  <c r="I57" s="1"/>
  <c r="K57" s="1"/>
  <c r="E56"/>
  <c r="I56" s="1"/>
  <c r="K56" s="1"/>
  <c r="E55"/>
  <c r="I55" s="1"/>
  <c r="K55" s="1"/>
  <c r="E54"/>
  <c r="I54" s="1"/>
  <c r="K54" s="1"/>
  <c r="E53"/>
  <c r="I53" s="1"/>
  <c r="K53" s="1"/>
  <c r="E52"/>
  <c r="I52" s="1"/>
  <c r="K52" s="1"/>
  <c r="E51"/>
  <c r="I51" s="1"/>
  <c r="K51" s="1"/>
  <c r="E50"/>
  <c r="I50" s="1"/>
  <c r="K50" s="1"/>
  <c r="E49"/>
  <c r="I49" s="1"/>
  <c r="K49" s="1"/>
  <c r="E48"/>
  <c r="I48" s="1"/>
  <c r="K48" s="1"/>
  <c r="E47"/>
  <c r="I47" s="1"/>
  <c r="K47" s="1"/>
  <c r="E46"/>
  <c r="I46" s="1"/>
  <c r="K46" s="1"/>
  <c r="E45"/>
  <c r="I45" s="1"/>
  <c r="K45" s="1"/>
  <c r="E44"/>
  <c r="I44" s="1"/>
  <c r="K44" s="1"/>
  <c r="E43"/>
  <c r="I43" s="1"/>
  <c r="K43" s="1"/>
  <c r="E42"/>
  <c r="I42" s="1"/>
  <c r="K42" s="1"/>
  <c r="E41"/>
  <c r="I41" s="1"/>
  <c r="K41" s="1"/>
  <c r="E40"/>
  <c r="I40" s="1"/>
  <c r="K40" s="1"/>
  <c r="E39"/>
  <c r="I39" s="1"/>
  <c r="K39" s="1"/>
  <c r="E38"/>
  <c r="I38" s="1"/>
  <c r="K38" s="1"/>
  <c r="E37"/>
  <c r="I37" s="1"/>
  <c r="K37" s="1"/>
  <c r="E36"/>
  <c r="I36" s="1"/>
  <c r="K36" s="1"/>
  <c r="E35"/>
  <c r="I35" s="1"/>
  <c r="K35" s="1"/>
  <c r="E34"/>
  <c r="I34" s="1"/>
  <c r="K34" s="1"/>
  <c r="E33"/>
  <c r="I33" s="1"/>
  <c r="K33" s="1"/>
  <c r="E32"/>
  <c r="I32" s="1"/>
  <c r="K32" s="1"/>
  <c r="E31"/>
  <c r="I31" s="1"/>
  <c r="K31" s="1"/>
  <c r="E30"/>
  <c r="I30" s="1"/>
  <c r="K30" s="1"/>
  <c r="E29"/>
  <c r="I29" s="1"/>
  <c r="K29" s="1"/>
  <c r="E28"/>
  <c r="I28" s="1"/>
  <c r="K28" s="1"/>
  <c r="E27"/>
  <c r="I27" s="1"/>
  <c r="K27" s="1"/>
  <c r="E26"/>
  <c r="I26" s="1"/>
  <c r="K26" s="1"/>
  <c r="E25"/>
  <c r="I25" s="1"/>
  <c r="K25" s="1"/>
  <c r="E24"/>
  <c r="I24" s="1"/>
  <c r="K24" s="1"/>
  <c r="E23"/>
  <c r="I23" s="1"/>
  <c r="K23" s="1"/>
  <c r="E22"/>
  <c r="I22" s="1"/>
  <c r="K22" s="1"/>
  <c r="E21"/>
  <c r="I21" s="1"/>
  <c r="K21" s="1"/>
  <c r="E20"/>
  <c r="I20" s="1"/>
  <c r="K20" s="1"/>
  <c r="E19"/>
  <c r="I19" s="1"/>
  <c r="K19" s="1"/>
  <c r="E18"/>
  <c r="I18" s="1"/>
  <c r="K18" s="1"/>
  <c r="E17"/>
  <c r="I17" s="1"/>
  <c r="K17" s="1"/>
  <c r="E16"/>
  <c r="I16" s="1"/>
  <c r="K16" s="1"/>
  <c r="E15"/>
  <c r="I15" s="1"/>
  <c r="K15" s="1"/>
  <c r="E14"/>
  <c r="I14" s="1"/>
  <c r="K14" s="1"/>
  <c r="E13"/>
  <c r="I13" s="1"/>
  <c r="K13" s="1"/>
  <c r="E12"/>
  <c r="I12" s="1"/>
  <c r="K12" s="1"/>
  <c r="E11"/>
  <c r="I11" s="1"/>
  <c r="K11" s="1"/>
  <c r="E10"/>
  <c r="I10" s="1"/>
  <c r="K10" s="1"/>
  <c r="E9"/>
  <c r="I9" s="1"/>
  <c r="K9" s="1"/>
  <c r="E8"/>
  <c r="I8" s="1"/>
  <c r="K8" s="1"/>
  <c r="E7"/>
  <c r="I7" s="1"/>
  <c r="K7" s="1"/>
  <c r="E6"/>
  <c r="I6" s="1"/>
  <c r="K6" s="1"/>
  <c r="E5"/>
  <c r="I5" s="1"/>
  <c r="K5" s="1"/>
  <c r="E4"/>
  <c r="I4" s="1"/>
  <c r="K4" s="1"/>
  <c r="C58"/>
  <c r="H58" s="1"/>
  <c r="J58" s="1"/>
  <c r="L58" s="1"/>
  <c r="M58" s="1"/>
  <c r="C57"/>
  <c r="H57" s="1"/>
  <c r="J57" s="1"/>
  <c r="L57" s="1"/>
  <c r="M57" s="1"/>
  <c r="C56"/>
  <c r="H56" s="1"/>
  <c r="J56" s="1"/>
  <c r="L56" s="1"/>
  <c r="M56" s="1"/>
  <c r="C55"/>
  <c r="H55" s="1"/>
  <c r="J55" s="1"/>
  <c r="L55" s="1"/>
  <c r="M55" s="1"/>
  <c r="C54"/>
  <c r="H54" s="1"/>
  <c r="J54" s="1"/>
  <c r="L54" s="1"/>
  <c r="M54" s="1"/>
  <c r="C53"/>
  <c r="H53" s="1"/>
  <c r="J53" s="1"/>
  <c r="L53" s="1"/>
  <c r="M53" s="1"/>
  <c r="C52"/>
  <c r="H52" s="1"/>
  <c r="J52" s="1"/>
  <c r="L52" s="1"/>
  <c r="M52" s="1"/>
  <c r="C51"/>
  <c r="H51" s="1"/>
  <c r="J51" s="1"/>
  <c r="L51" s="1"/>
  <c r="M51" s="1"/>
  <c r="C50"/>
  <c r="H50" s="1"/>
  <c r="J50" s="1"/>
  <c r="L50" s="1"/>
  <c r="M50" s="1"/>
  <c r="C49"/>
  <c r="H49" s="1"/>
  <c r="J49" s="1"/>
  <c r="L49" s="1"/>
  <c r="M49" s="1"/>
  <c r="C48"/>
  <c r="H48" s="1"/>
  <c r="J48" s="1"/>
  <c r="L48" s="1"/>
  <c r="M48" s="1"/>
  <c r="C47"/>
  <c r="H47" s="1"/>
  <c r="J47" s="1"/>
  <c r="L47" s="1"/>
  <c r="M47" s="1"/>
  <c r="C46"/>
  <c r="H46" s="1"/>
  <c r="J46" s="1"/>
  <c r="L46" s="1"/>
  <c r="M46" s="1"/>
  <c r="C45"/>
  <c r="H45" s="1"/>
  <c r="J45" s="1"/>
  <c r="L45" s="1"/>
  <c r="M45" s="1"/>
  <c r="C44"/>
  <c r="H44" s="1"/>
  <c r="J44" s="1"/>
  <c r="L44" s="1"/>
  <c r="M44" s="1"/>
  <c r="C43"/>
  <c r="H43" s="1"/>
  <c r="J43" s="1"/>
  <c r="L43" s="1"/>
  <c r="M43" s="1"/>
  <c r="C42"/>
  <c r="H42" s="1"/>
  <c r="J42" s="1"/>
  <c r="L42" s="1"/>
  <c r="M42" s="1"/>
  <c r="C41"/>
  <c r="H41" s="1"/>
  <c r="J41" s="1"/>
  <c r="L41" s="1"/>
  <c r="M41" s="1"/>
  <c r="C40"/>
  <c r="H40" s="1"/>
  <c r="J40" s="1"/>
  <c r="L40" s="1"/>
  <c r="M40" s="1"/>
  <c r="C39"/>
  <c r="H39" s="1"/>
  <c r="J39" s="1"/>
  <c r="L39" s="1"/>
  <c r="M39" s="1"/>
  <c r="C38"/>
  <c r="H38" s="1"/>
  <c r="J38" s="1"/>
  <c r="L38" s="1"/>
  <c r="M38" s="1"/>
  <c r="C37"/>
  <c r="H37" s="1"/>
  <c r="J37" s="1"/>
  <c r="L37" s="1"/>
  <c r="M37" s="1"/>
  <c r="C36"/>
  <c r="H36" s="1"/>
  <c r="J36" s="1"/>
  <c r="L36" s="1"/>
  <c r="M36" s="1"/>
  <c r="C35"/>
  <c r="H35" s="1"/>
  <c r="J35" s="1"/>
  <c r="L35" s="1"/>
  <c r="M35" s="1"/>
  <c r="C34"/>
  <c r="H34" s="1"/>
  <c r="J34" s="1"/>
  <c r="L34" s="1"/>
  <c r="M34" s="1"/>
  <c r="C32"/>
  <c r="H32" s="1"/>
  <c r="J32" s="1"/>
  <c r="L32" s="1"/>
  <c r="M32" s="1"/>
  <c r="C31"/>
  <c r="H31" s="1"/>
  <c r="J31" s="1"/>
  <c r="L31" s="1"/>
  <c r="M31" s="1"/>
  <c r="C30"/>
  <c r="H30" s="1"/>
  <c r="J30" s="1"/>
  <c r="L30" s="1"/>
  <c r="M30" s="1"/>
  <c r="C29"/>
  <c r="H29" s="1"/>
  <c r="J29" s="1"/>
  <c r="L29" s="1"/>
  <c r="M29" s="1"/>
  <c r="C28"/>
  <c r="H28" s="1"/>
  <c r="J28" s="1"/>
  <c r="L28" s="1"/>
  <c r="M28" s="1"/>
  <c r="C27"/>
  <c r="H27" s="1"/>
  <c r="J27" s="1"/>
  <c r="L27" s="1"/>
  <c r="M27" s="1"/>
  <c r="C26"/>
  <c r="H26" s="1"/>
  <c r="J26" s="1"/>
  <c r="L26" s="1"/>
  <c r="M26" s="1"/>
  <c r="C25"/>
  <c r="H25" s="1"/>
  <c r="J25" s="1"/>
  <c r="L25" s="1"/>
  <c r="M25" s="1"/>
  <c r="C24"/>
  <c r="H24" s="1"/>
  <c r="J24" s="1"/>
  <c r="L24" s="1"/>
  <c r="M24" s="1"/>
  <c r="C23"/>
  <c r="H23" s="1"/>
  <c r="J23" s="1"/>
  <c r="L23" s="1"/>
  <c r="M23" s="1"/>
  <c r="C22"/>
  <c r="H22" s="1"/>
  <c r="J22" s="1"/>
  <c r="L22" s="1"/>
  <c r="M22" s="1"/>
  <c r="C21"/>
  <c r="H21" s="1"/>
  <c r="J21" s="1"/>
  <c r="L21" s="1"/>
  <c r="M21" s="1"/>
  <c r="C20"/>
  <c r="H20" s="1"/>
  <c r="J20" s="1"/>
  <c r="L20" s="1"/>
  <c r="M20" s="1"/>
  <c r="C19"/>
  <c r="H19" s="1"/>
  <c r="J19" s="1"/>
  <c r="L19" s="1"/>
  <c r="M19" s="1"/>
  <c r="C18"/>
  <c r="H18" s="1"/>
  <c r="J18" s="1"/>
  <c r="L18" s="1"/>
  <c r="M18" s="1"/>
  <c r="C17"/>
  <c r="H17" s="1"/>
  <c r="J17" s="1"/>
  <c r="L17" s="1"/>
  <c r="M17" s="1"/>
  <c r="C16"/>
  <c r="H16" s="1"/>
  <c r="J16" s="1"/>
  <c r="C15"/>
  <c r="H15" s="1"/>
  <c r="J15" s="1"/>
  <c r="C14"/>
  <c r="H14" s="1"/>
  <c r="J14" s="1"/>
  <c r="C13"/>
  <c r="H13" s="1"/>
  <c r="J13" s="1"/>
  <c r="L13" s="1"/>
  <c r="M13" s="1"/>
  <c r="C12"/>
  <c r="H12" s="1"/>
  <c r="J12" s="1"/>
  <c r="L12" s="1"/>
  <c r="M12" s="1"/>
  <c r="C11"/>
  <c r="H11" s="1"/>
  <c r="J11" s="1"/>
  <c r="C10"/>
  <c r="H10" s="1"/>
  <c r="J10" s="1"/>
  <c r="C9"/>
  <c r="H9" s="1"/>
  <c r="J9" s="1"/>
  <c r="L9" s="1"/>
  <c r="M9" s="1"/>
  <c r="C8"/>
  <c r="H8" s="1"/>
  <c r="J8" s="1"/>
  <c r="L8" s="1"/>
  <c r="M8" s="1"/>
  <c r="C7"/>
  <c r="H7" s="1"/>
  <c r="J7" s="1"/>
  <c r="L7" s="1"/>
  <c r="M7" s="1"/>
  <c r="C6"/>
  <c r="H6" s="1"/>
  <c r="J6" s="1"/>
  <c r="L6" s="1"/>
  <c r="M6" s="1"/>
  <c r="C33"/>
  <c r="H33" s="1"/>
  <c r="J33" s="1"/>
  <c r="L33" s="1"/>
  <c r="M33" s="1"/>
  <c r="C5"/>
  <c r="H5" s="1"/>
  <c r="J5" s="1"/>
  <c r="L5" s="1"/>
  <c r="M5" s="1"/>
  <c r="C4"/>
  <c r="H4" s="1"/>
  <c r="J4" s="1"/>
  <c r="H54" i="18"/>
  <c r="H53"/>
  <c r="E5" i="31" l="1"/>
  <c r="I5" s="1"/>
  <c r="J19"/>
  <c r="G19" s="1"/>
  <c r="J18"/>
  <c r="G18" s="1"/>
  <c r="J17"/>
  <c r="G17" s="1"/>
  <c r="J16"/>
  <c r="G16" s="1"/>
  <c r="J15"/>
  <c r="G15" s="1"/>
  <c r="J14"/>
  <c r="G14" s="1"/>
  <c r="J13"/>
  <c r="G13" s="1"/>
  <c r="J12"/>
  <c r="G12" s="1"/>
  <c r="J11"/>
  <c r="G11" s="1"/>
  <c r="J10"/>
  <c r="G10" s="1"/>
  <c r="J9"/>
  <c r="G9" s="1"/>
  <c r="J8"/>
  <c r="G8" s="1"/>
  <c r="J7"/>
  <c r="G7" s="1"/>
  <c r="J6"/>
  <c r="G6" s="1"/>
  <c r="X21" i="29"/>
  <c r="B43" s="1"/>
  <c r="K28" i="27"/>
  <c r="G28" s="1"/>
  <c r="K26"/>
  <c r="G26" s="1"/>
  <c r="K25"/>
  <c r="G25" s="1"/>
  <c r="K24"/>
  <c r="G24" s="1"/>
  <c r="K23"/>
  <c r="G23" s="1"/>
  <c r="K22"/>
  <c r="G22" s="1"/>
  <c r="K21"/>
  <c r="G21" s="1"/>
  <c r="K20"/>
  <c r="G20" s="1"/>
  <c r="K6"/>
  <c r="G6" s="1"/>
  <c r="K19"/>
  <c r="G19" s="1"/>
  <c r="K18"/>
  <c r="G18" s="1"/>
  <c r="K17"/>
  <c r="G17" s="1"/>
  <c r="K16"/>
  <c r="G16" s="1"/>
  <c r="K14"/>
  <c r="G14" s="1"/>
  <c r="K13"/>
  <c r="G13" s="1"/>
  <c r="K11"/>
  <c r="G11" s="1"/>
  <c r="K12"/>
  <c r="G12" s="1"/>
  <c r="K10"/>
  <c r="G10" s="1"/>
  <c r="K9"/>
  <c r="G9" s="1"/>
  <c r="K8"/>
  <c r="G8" s="1"/>
  <c r="K7"/>
  <c r="G7" s="1"/>
  <c r="K5"/>
  <c r="G5" s="1"/>
  <c r="C57" i="23"/>
  <c r="E21" i="31"/>
  <c r="C5"/>
  <c r="J27" i="27"/>
  <c r="K27" s="1"/>
  <c r="G27" s="1"/>
  <c r="E4"/>
  <c r="F31" i="28"/>
  <c r="C30"/>
  <c r="F30" i="25"/>
  <c r="Q5" i="23"/>
  <c r="L10" i="21"/>
  <c r="M10" s="1"/>
  <c r="L11"/>
  <c r="M11" s="1"/>
  <c r="L15"/>
  <c r="M15" s="1"/>
  <c r="L16"/>
  <c r="M16" s="1"/>
  <c r="L14"/>
  <c r="M14" s="1"/>
  <c r="L4"/>
  <c r="M4" s="1"/>
  <c r="C5" i="23" l="1"/>
  <c r="C56" s="1"/>
  <c r="H5" i="31"/>
  <c r="J5" s="1"/>
  <c r="G5" s="1"/>
  <c r="C21"/>
  <c r="E80" i="21"/>
  <c r="J4" i="27"/>
  <c r="K4" s="1"/>
  <c r="G4" s="1"/>
  <c r="D35" s="1"/>
  <c r="D36" s="1"/>
  <c r="F31" i="25"/>
  <c r="C30"/>
  <c r="C53" i="23" l="1"/>
  <c r="E81" i="21"/>
  <c r="C54" i="23" s="1"/>
  <c r="C58"/>
  <c r="D57" s="1"/>
  <c r="D56"/>
  <c r="C55"/>
  <c r="D54" s="1"/>
  <c r="D53"/>
</calcChain>
</file>

<file path=xl/comments1.xml><?xml version="1.0" encoding="utf-8"?>
<comments xmlns="http://schemas.openxmlformats.org/spreadsheetml/2006/main">
  <authors>
    <author>FLAVIO</author>
  </authors>
  <commentList>
    <comment ref="C5" authorId="0">
      <text>
        <r>
          <rPr>
            <sz val="8"/>
            <color indexed="81"/>
            <rFont val="Tahoma"/>
            <family val="2"/>
          </rPr>
          <t>Marque "x"</t>
        </r>
        <r>
          <rPr>
            <sz val="8"/>
            <color indexed="81"/>
            <rFont val="Tahoma"/>
            <charset val="1"/>
          </rPr>
          <t xml:space="preserve">
</t>
        </r>
      </text>
    </comment>
    <comment ref="E5" authorId="0">
      <text>
        <r>
          <rPr>
            <sz val="8"/>
            <color indexed="81"/>
            <rFont val="Tahoma"/>
            <family val="2"/>
          </rPr>
          <t xml:space="preserve">Marque "x"
</t>
        </r>
      </text>
    </comment>
  </commentList>
</comments>
</file>

<file path=xl/comments2.xml><?xml version="1.0" encoding="utf-8"?>
<comments xmlns="http://schemas.openxmlformats.org/spreadsheetml/2006/main">
  <authors>
    <author>FLAVIO</author>
  </authors>
  <commentList>
    <comment ref="C5" authorId="0">
      <text>
        <r>
          <rPr>
            <sz val="8"/>
            <color indexed="81"/>
            <rFont val="Tahoma"/>
            <family val="2"/>
          </rPr>
          <t>Marque "x"</t>
        </r>
        <r>
          <rPr>
            <sz val="8"/>
            <color indexed="81"/>
            <rFont val="Tahoma"/>
            <charset val="1"/>
          </rPr>
          <t xml:space="preserve">
</t>
        </r>
      </text>
    </comment>
    <comment ref="E5" authorId="0">
      <text>
        <r>
          <rPr>
            <sz val="8"/>
            <color indexed="81"/>
            <rFont val="Tahoma"/>
            <family val="2"/>
          </rPr>
          <t xml:space="preserve">Marque "x"
</t>
        </r>
      </text>
    </comment>
  </commentList>
</comments>
</file>

<file path=xl/comments3.xml><?xml version="1.0" encoding="utf-8"?>
<comments xmlns="http://schemas.openxmlformats.org/spreadsheetml/2006/main">
  <authors>
    <author>FLAVIO</author>
  </authors>
  <commentList>
    <comment ref="A5" authorId="0">
      <text>
        <r>
          <rPr>
            <sz val="8"/>
            <color indexed="81"/>
            <rFont val="Tahoma"/>
            <family val="2"/>
          </rPr>
          <t xml:space="preserve">Módulos: a inteligência prática, intuitiva, concreta, abstrata, analítica ou sintética.
</t>
        </r>
      </text>
    </comment>
    <comment ref="A11" authorId="0">
      <text>
        <r>
          <rPr>
            <sz val="8"/>
            <color indexed="81"/>
            <rFont val="Tahoma"/>
            <family val="2"/>
          </rPr>
          <t>Ser CABEÇA da Dupla Evolutiva implica em responsabilidade maior dentro da convivência a dois.</t>
        </r>
      </text>
    </comment>
  </commentList>
</comments>
</file>

<file path=xl/sharedStrings.xml><?xml version="1.0" encoding="utf-8"?>
<sst xmlns="http://schemas.openxmlformats.org/spreadsheetml/2006/main" count="1144" uniqueCount="546">
  <si>
    <t>Tipo</t>
  </si>
  <si>
    <t>Apatia laboral</t>
  </si>
  <si>
    <t>Vigor laboral</t>
  </si>
  <si>
    <t>Variável</t>
  </si>
  <si>
    <t>Histórico</t>
  </si>
  <si>
    <t xml:space="preserve">Apatia laboral   </t>
  </si>
  <si>
    <t xml:space="preserve">Vigor laboral   </t>
  </si>
  <si>
    <t>Variável predominante</t>
  </si>
  <si>
    <t>Temperamento Predominante</t>
  </si>
  <si>
    <t>Motivação hedonista</t>
  </si>
  <si>
    <t>Motivação evolutiva</t>
  </si>
  <si>
    <t>Constância de propósitos</t>
  </si>
  <si>
    <t xml:space="preserve">Motivação hedonista  </t>
  </si>
  <si>
    <t xml:space="preserve">Motivação evolutiva  </t>
  </si>
  <si>
    <t xml:space="preserve">Volatividade de propóstitos  </t>
  </si>
  <si>
    <t xml:space="preserve">Constância de propósitos  </t>
  </si>
  <si>
    <t>Volatilidade de Propósitos</t>
  </si>
  <si>
    <t>Flutuação da autodisponibilidade</t>
  </si>
  <si>
    <t>Perseverança da autodisponibilidade</t>
  </si>
  <si>
    <t xml:space="preserve">Perseverança da autodisponibilidade  </t>
  </si>
  <si>
    <t xml:space="preserve">Flutuação da autodisponibilidade  </t>
  </si>
  <si>
    <t xml:space="preserve">Atuação habitual calma  </t>
  </si>
  <si>
    <t xml:space="preserve">Atuação habitual agitada  </t>
  </si>
  <si>
    <t xml:space="preserve">Alta adaptabilidade ao novo  </t>
  </si>
  <si>
    <t xml:space="preserve">Lenta adaptabilidade ao novo  </t>
  </si>
  <si>
    <t xml:space="preserve">Inexistente adaptabilidade ao novo  </t>
  </si>
  <si>
    <t xml:space="preserve">Instabilidade emocional  </t>
  </si>
  <si>
    <t xml:space="preserve">Estabilidade emocional  </t>
  </si>
  <si>
    <t>Velocidade da resposta emocional com comedimento</t>
  </si>
  <si>
    <t xml:space="preserve">Velocidade da resposta emocional com impulsividade  </t>
  </si>
  <si>
    <t>Intensidade da reação emocional amena</t>
  </si>
  <si>
    <t>Intensidade da reação emocional moderada</t>
  </si>
  <si>
    <t>Intensidade da reação emocional explosiva</t>
  </si>
  <si>
    <t>Predomínio do teor afetivo sadio</t>
  </si>
  <si>
    <t>Predomínio do teor afetivo patológico (medo, raiva, tristeza)</t>
  </si>
  <si>
    <t>Flutuação de humor</t>
  </si>
  <si>
    <t xml:space="preserve">Velocidade de resposta emocional impulsiva  </t>
  </si>
  <si>
    <t>Velocidade de resposta emocional comedida</t>
  </si>
  <si>
    <t>Intensidade de reação emocional amena</t>
  </si>
  <si>
    <t>Intensidade de reação emocional moderada</t>
  </si>
  <si>
    <t>Intensidade de reação emocional explosiva</t>
  </si>
  <si>
    <t>Predomínio do teor afetivo patológico</t>
  </si>
  <si>
    <t xml:space="preserve">Predomínio do teor afetivo sadio  </t>
  </si>
  <si>
    <t>Constância de humor</t>
  </si>
  <si>
    <t>Fluxo lento da pensenidade (bradipsiquismo)</t>
  </si>
  <si>
    <t>Fluxo rápido da pensenidade (taquipsiquismo)</t>
  </si>
  <si>
    <t>Bradipsiquismo pensênico</t>
  </si>
  <si>
    <t>Taquipsiquismo pensênico</t>
  </si>
  <si>
    <t>Flexibilidade na troca de bloco pensênico</t>
  </si>
  <si>
    <t>Fixação pensênica</t>
  </si>
  <si>
    <t>Flexibilidade pensênica</t>
  </si>
  <si>
    <t>Propensão a distração mental</t>
  </si>
  <si>
    <t>Propensão a concentração mental</t>
  </si>
  <si>
    <t>Inclinação à profundidade reflexiva</t>
  </si>
  <si>
    <t>Inclinação à superficialidade</t>
  </si>
  <si>
    <t>Padrão holopensênico benévolo</t>
  </si>
  <si>
    <t>Padrão holopensênico malévolo</t>
  </si>
  <si>
    <t>PERCEPTIBILIDADE</t>
  </si>
  <si>
    <t>PENSENIDADE</t>
  </si>
  <si>
    <t>EMOCIONALIDADE</t>
  </si>
  <si>
    <t>ATIVIDADE</t>
  </si>
  <si>
    <t>Amplo limiar de responsividade aos estímulos</t>
  </si>
  <si>
    <t>Restrito limiar de responsividade aos estímulos</t>
  </si>
  <si>
    <t xml:space="preserve">Constância de humor  </t>
  </si>
  <si>
    <t xml:space="preserve">Flutuação de humor  </t>
  </si>
  <si>
    <t xml:space="preserve">Fixação na troca de bloco pensênico  </t>
  </si>
  <si>
    <t xml:space="preserve">Propensão a distração mental  </t>
  </si>
  <si>
    <t xml:space="preserve">Propensão a concentração mental  </t>
  </si>
  <si>
    <t xml:space="preserve">Inclinação à superficialidade  </t>
  </si>
  <si>
    <t xml:space="preserve">Inclinação à profundidade reflexiva  </t>
  </si>
  <si>
    <t xml:space="preserve">Padrão holopensênico benévolo  </t>
  </si>
  <si>
    <t xml:space="preserve">Padrão holopensênico malévolo  </t>
  </si>
  <si>
    <t xml:space="preserve">Resposta rápida aos perceptos  </t>
  </si>
  <si>
    <t xml:space="preserve">Resposta lenta aos perceptos  </t>
  </si>
  <si>
    <t xml:space="preserve">Excitação diante da hiperestimulação  </t>
  </si>
  <si>
    <t xml:space="preserve">Acalmia diante da hiperestimulação  </t>
  </si>
  <si>
    <t xml:space="preserve">Inibição diante da hiperestimulação  </t>
  </si>
  <si>
    <t>Disposição natural à aproximação perante os neoestímulos</t>
  </si>
  <si>
    <t>Disposição natural à retraimento perante os neoestímulos</t>
  </si>
  <si>
    <t xml:space="preserve">Orientação pessoal mais extrovertida  </t>
  </si>
  <si>
    <t xml:space="preserve">Orientação pessoal mais introvertida  </t>
  </si>
  <si>
    <t>SOCIABILIDADE</t>
  </si>
  <si>
    <t xml:space="preserve">Primazia da interatividade cordial  </t>
  </si>
  <si>
    <t xml:space="preserve">Primazia da interatividade hostil  </t>
  </si>
  <si>
    <t xml:space="preserve">Tendência à afiliação  </t>
  </si>
  <si>
    <t xml:space="preserve">Tendência ao isolamento  </t>
  </si>
  <si>
    <t xml:space="preserve">Postura interconsciencial sectária  </t>
  </si>
  <si>
    <t xml:space="preserve">Postura interconsciencial universalista  </t>
  </si>
  <si>
    <t xml:space="preserve">Posicionamento usual egocêntrico  </t>
  </si>
  <si>
    <t xml:space="preserve">Posicionamento usual altruísta  </t>
  </si>
  <si>
    <t xml:space="preserve">Abertismo consciencial  </t>
  </si>
  <si>
    <t xml:space="preserve">Fechadismo consciencial  </t>
  </si>
  <si>
    <t>Aproximação perante os neoestímulos</t>
  </si>
  <si>
    <t>Retraimento perante os neoestímulos</t>
  </si>
  <si>
    <t>Aberto</t>
  </si>
  <si>
    <t>Fechado</t>
  </si>
  <si>
    <t>Acolhedor</t>
  </si>
  <si>
    <t>Irascível</t>
  </si>
  <si>
    <t>Alegre</t>
  </si>
  <si>
    <t>Feudal</t>
  </si>
  <si>
    <t>Amadurecido</t>
  </si>
  <si>
    <t>Imaturo</t>
  </si>
  <si>
    <t>Antecipador</t>
  </si>
  <si>
    <t>Procrastinador</t>
  </si>
  <si>
    <t>Anticonflitivo</t>
  </si>
  <si>
    <t>Assertivo</t>
  </si>
  <si>
    <t>Leniente</t>
  </si>
  <si>
    <t>Assistencial</t>
  </si>
  <si>
    <t>Petulante</t>
  </si>
  <si>
    <t>Autodesassediado</t>
  </si>
  <si>
    <t>Heterassediador</t>
  </si>
  <si>
    <t>Autoimperdoador</t>
  </si>
  <si>
    <t>Autoindulgente</t>
  </si>
  <si>
    <t>Benigno</t>
  </si>
  <si>
    <t>Malévolo</t>
  </si>
  <si>
    <t>Bibliofilico</t>
  </si>
  <si>
    <t>Néscio</t>
  </si>
  <si>
    <t>Bibliofóbico</t>
  </si>
  <si>
    <t>Conciliador</t>
  </si>
  <si>
    <t>Caústico</t>
  </si>
  <si>
    <t>Cosmovisiológico</t>
  </si>
  <si>
    <t>Monovisiológico</t>
  </si>
  <si>
    <t>Detalhista</t>
  </si>
  <si>
    <t>Perfeccionista</t>
  </si>
  <si>
    <t>Doador</t>
  </si>
  <si>
    <t>Egocêntrico</t>
  </si>
  <si>
    <t>Educador</t>
  </si>
  <si>
    <t>Repressor</t>
  </si>
  <si>
    <t>Equilibrado</t>
  </si>
  <si>
    <t>Baratrosférico</t>
  </si>
  <si>
    <t>Exaustivo</t>
  </si>
  <si>
    <t>Superficial</t>
  </si>
  <si>
    <t>Exemplarístico</t>
  </si>
  <si>
    <t>Vexaminoso</t>
  </si>
  <si>
    <t>Extrovertido</t>
  </si>
  <si>
    <t>Introvertido</t>
  </si>
  <si>
    <t>Fitofílico</t>
  </si>
  <si>
    <t>Fitofóbico</t>
  </si>
  <si>
    <t>Flexível</t>
  </si>
  <si>
    <t>Teimoso</t>
  </si>
  <si>
    <t>Heurístico</t>
  </si>
  <si>
    <t>Plagiador</t>
  </si>
  <si>
    <t>Intelectual</t>
  </si>
  <si>
    <t>Psicomotor</t>
  </si>
  <si>
    <t>Interdependente</t>
  </si>
  <si>
    <t>Megadependente</t>
  </si>
  <si>
    <t>Large</t>
  </si>
  <si>
    <t>Miserê</t>
  </si>
  <si>
    <t>Megaeuforizante</t>
  </si>
  <si>
    <t>Megassediante</t>
  </si>
  <si>
    <t>Morígero</t>
  </si>
  <si>
    <t>Imorigerado</t>
  </si>
  <si>
    <t>Neofílico</t>
  </si>
  <si>
    <t>Neofóbico</t>
  </si>
  <si>
    <t>Omnicrítico</t>
  </si>
  <si>
    <t>Manipulável</t>
  </si>
  <si>
    <t>Otimista</t>
  </si>
  <si>
    <t>Pessimista</t>
  </si>
  <si>
    <t>Paciente</t>
  </si>
  <si>
    <t>Pacifista</t>
  </si>
  <si>
    <t>Belicista</t>
  </si>
  <si>
    <t>Parapsíquico</t>
  </si>
  <si>
    <t>Eletronótico</t>
  </si>
  <si>
    <t>Ponderado</t>
  </si>
  <si>
    <t>Impulsivo</t>
  </si>
  <si>
    <t>Racional</t>
  </si>
  <si>
    <t>Emocional</t>
  </si>
  <si>
    <t>Revitalizante</t>
  </si>
  <si>
    <t>Depressivo</t>
  </si>
  <si>
    <t>Sereno</t>
  </si>
  <si>
    <t>Ansioso</t>
  </si>
  <si>
    <t>Superavitário</t>
  </si>
  <si>
    <t>Deficitário</t>
  </si>
  <si>
    <t>Taquipsíquico</t>
  </si>
  <si>
    <t>Bradipsíquico</t>
  </si>
  <si>
    <t>Tarístico</t>
  </si>
  <si>
    <t>Taconístico</t>
  </si>
  <si>
    <t>Tenepessável</t>
  </si>
  <si>
    <t>Religioso</t>
  </si>
  <si>
    <t>Traforístico</t>
  </si>
  <si>
    <t>Trafarístico</t>
  </si>
  <si>
    <t>Universalista</t>
  </si>
  <si>
    <t>Monárquico</t>
  </si>
  <si>
    <t>Voliciolínico</t>
  </si>
  <si>
    <t>Voliciopático</t>
  </si>
  <si>
    <t>Zoofílico</t>
  </si>
  <si>
    <t>Zoofóbico</t>
  </si>
  <si>
    <t>Sorumbático</t>
  </si>
  <si>
    <t>Altruístico</t>
  </si>
  <si>
    <t>Omniconflitivo</t>
  </si>
  <si>
    <t>Cogniciofílico</t>
  </si>
  <si>
    <t>Liderológico</t>
  </si>
  <si>
    <t>Submisso</t>
  </si>
  <si>
    <t>Irritadiço</t>
  </si>
  <si>
    <t>Homeostático</t>
  </si>
  <si>
    <t>Nosográfico</t>
  </si>
  <si>
    <t>Assinale com "x" a variável que se aproxima ao seu temperamento</t>
  </si>
  <si>
    <r>
      <t>N</t>
    </r>
    <r>
      <rPr>
        <b/>
        <sz val="11"/>
        <rFont val="Calibri"/>
        <family val="2"/>
      </rPr>
      <t>º</t>
    </r>
  </si>
  <si>
    <t>4. As planilhas estão interligadas entre si, e para garantir essa interrelação de dados optou-se em proteger algumas células.</t>
  </si>
  <si>
    <t>5. As células que irão receber os dados (letras, textos ou números) estão desprotegidas.</t>
  </si>
  <si>
    <t>6. Em algumas planilhas o pesquisador encontrata uma tarja vermelha com algumas informações referentes ao preenchimento. Para visualizar a informação é necessário colocar o cursor sobre essa tarja vermelha.</t>
  </si>
  <si>
    <t>7. Algumas planilhas disponibilizam espaço para inclusão de textos. A célula desbloqueada para inclusão do texto pode estar abaixo ou ao lado da variável em análise.</t>
  </si>
  <si>
    <t>QUESTIONAMENTO</t>
  </si>
  <si>
    <r>
      <rPr>
        <b/>
        <i/>
        <sz val="16"/>
        <rFont val="Arial"/>
        <family val="2"/>
      </rPr>
      <t>A PESQUISA, IDENTIFICAÇÃO E</t>
    </r>
    <r>
      <rPr>
        <i/>
        <sz val="16"/>
        <rFont val="Arial"/>
        <family val="2"/>
      </rPr>
      <t xml:space="preserve"> APLICAÇÃO DA AUTOCOGNIÇÃO</t>
    </r>
  </si>
  <si>
    <r>
      <rPr>
        <b/>
        <i/>
        <sz val="16"/>
        <rFont val="Arial"/>
        <family val="2"/>
      </rPr>
      <t>QUANTO À</t>
    </r>
    <r>
      <rPr>
        <i/>
        <sz val="16"/>
        <rFont val="Arial"/>
        <family val="2"/>
      </rPr>
      <t xml:space="preserve"> RAIZ DO PRÓPRIO TEMPERAMENTO</t>
    </r>
  </si>
  <si>
    <r>
      <t xml:space="preserve">DEVE, LOGICAMENTE, </t>
    </r>
    <r>
      <rPr>
        <b/>
        <i/>
        <sz val="16"/>
        <rFont val="Arial"/>
        <family val="2"/>
      </rPr>
      <t>SER PONTO ESSENCIAL PARA</t>
    </r>
  </si>
  <si>
    <r>
      <rPr>
        <b/>
        <i/>
        <sz val="16"/>
        <rFont val="Arial"/>
        <family val="2"/>
      </rPr>
      <t>A</t>
    </r>
    <r>
      <rPr>
        <i/>
        <sz val="16"/>
        <rFont val="Arial"/>
        <family val="2"/>
      </rPr>
      <t xml:space="preserve"> AUTOMATURIDADE </t>
    </r>
    <r>
      <rPr>
        <b/>
        <i/>
        <sz val="16"/>
        <rFont val="Arial"/>
        <family val="2"/>
      </rPr>
      <t>DA</t>
    </r>
    <r>
      <rPr>
        <i/>
        <sz val="16"/>
        <rFont val="Arial"/>
        <family val="2"/>
      </rPr>
      <t xml:space="preserve"> CONSCIÊNCIA INTERMISSIVISTA.</t>
    </r>
  </si>
  <si>
    <t>Justifique aqui</t>
  </si>
  <si>
    <t>Volatilidade de propósitos</t>
  </si>
  <si>
    <t>HOMEM</t>
  </si>
  <si>
    <t>MULHER</t>
  </si>
  <si>
    <t>VARIÁVEIS</t>
  </si>
  <si>
    <t>Convergência</t>
  </si>
  <si>
    <t>Divergência</t>
  </si>
  <si>
    <t>HH</t>
  </si>
  <si>
    <t>HN</t>
  </si>
  <si>
    <t>MH</t>
  </si>
  <si>
    <t>MN</t>
  </si>
  <si>
    <t>Soma</t>
  </si>
  <si>
    <t>50 Categorias</t>
  </si>
  <si>
    <t>5 Variáveis</t>
  </si>
  <si>
    <t>COMPARATIVO DA DUPLA NAS 50 CATEGORIAS DO TEMPERAMENTO HUMANO</t>
  </si>
  <si>
    <t>COMPARATIVO DA DUPLA NA RAIZ DO TEMPERAMENTO</t>
  </si>
  <si>
    <t>1. Vocês identificaram a raiz do próprio temperamento? Caso positivo, sintetizem seus temperamentos.</t>
  </si>
  <si>
    <t>2. Vocês sabem aplicar estes conhecimentos nas neoconquistas evolutivas?</t>
  </si>
  <si>
    <t>22. Sexualidade.  Venho fazendo amor diariamente, quando possível, com ela, a fim de mantê-la sem carência sexual e afetiva?</t>
  </si>
  <si>
    <t>O teste da vivência do nível da autêntica afetividade – o amor real do casal íntimo – pela consciência que compõe uma dupla evolutiva, pode ser desenvolvido pelas respostas realistas a estas 25 questões</t>
  </si>
  <si>
    <t>Sim</t>
  </si>
  <si>
    <t>Não</t>
  </si>
  <si>
    <t>Total</t>
  </si>
  <si>
    <t>Alcova</t>
  </si>
  <si>
    <t>Assédios</t>
  </si>
  <si>
    <t>Assins</t>
  </si>
  <si>
    <t>Carinho</t>
  </si>
  <si>
    <t>Clarividências</t>
  </si>
  <si>
    <t>Cosmoconsciência</t>
  </si>
  <si>
    <t>Descompensações</t>
  </si>
  <si>
    <t>Estado Vibracional</t>
  </si>
  <si>
    <t>Holochacra</t>
  </si>
  <si>
    <t>Holorgasmo</t>
  </si>
  <si>
    <t>Isca</t>
  </si>
  <si>
    <t>Objetos</t>
  </si>
  <si>
    <t>Projeção Consciente</t>
  </si>
  <si>
    <t>Projeção Consciente Conjunta</t>
  </si>
  <si>
    <t>Presente</t>
  </si>
  <si>
    <t>Porão</t>
  </si>
  <si>
    <t>Primener</t>
  </si>
  <si>
    <t>Proéxis</t>
  </si>
  <si>
    <t>Projetarium</t>
  </si>
  <si>
    <t>Recéxis</t>
  </si>
  <si>
    <t>Sexualidade</t>
  </si>
  <si>
    <t>Sinalética</t>
  </si>
  <si>
    <t>Trafares</t>
  </si>
  <si>
    <t>Trafores</t>
  </si>
  <si>
    <t xml:space="preserve"> Acoplamento</t>
  </si>
  <si>
    <t xml:space="preserve">Se o interessado ou interessada respondeu sim a, pelo menos, 12 destas questões, a sua afetividade prática ou vivida, é de bom nível conscienciológico, holossomático e parapsíquico. </t>
  </si>
  <si>
    <t>Convergências</t>
  </si>
  <si>
    <t>Resultado</t>
  </si>
  <si>
    <t>#</t>
  </si>
  <si>
    <t>Através do mentalsoma, podemos embasar os princípios da dupla evolutiva capazes de alcançar pleno êxito na vida humana, estabelecendo as características inteligentes e cosmoéticas da vivência humana, evolutiva, a dois, através de um teste.</t>
  </si>
  <si>
    <t>Eis um teste com 30 características pelas quais podemos saber o que a dupla evolutiva satisfatória é, e, ao mesmo tempo, o que a dupla evolutiva não é:</t>
  </si>
  <si>
    <t>1. Almoçar e jantar sabendo com quem</t>
  </si>
  <si>
    <t>2. Apoio mútuo nas obras conscienciais</t>
  </si>
  <si>
    <t>3. Compartilhar intimidade autêntica</t>
  </si>
  <si>
    <t>4. Compreensão mútua profunda</t>
  </si>
  <si>
    <t>5. Compromisso ímpar de destino</t>
  </si>
  <si>
    <t>6. Crescimento evolutivo a dois</t>
  </si>
  <si>
    <t>7. Cumplicidade grupocármica lúcida</t>
  </si>
  <si>
    <t>8. Fazer amor puro com envolvimento</t>
  </si>
  <si>
    <t>9. Interdependência consciente sadia</t>
  </si>
  <si>
    <t>11. Método perene de ensaio e erro</t>
  </si>
  <si>
    <t>12. Morar  no holossoma do outro(a)</t>
  </si>
  <si>
    <t>13. Parceria evolutiva de alto nível</t>
  </si>
  <si>
    <t xml:space="preserve">A  Dupla  Evolutiva  É: </t>
  </si>
  <si>
    <t xml:space="preserve">10. Intimidade para realizações dignas </t>
  </si>
  <si>
    <t>14. Pôr o nosso acima do meu e seu</t>
  </si>
  <si>
    <t>15. Preservação das individualidades</t>
  </si>
  <si>
    <t>16. Pronto-socorro mútuo acessível</t>
  </si>
  <si>
    <t>17. Realimentação mútua permanente</t>
  </si>
  <si>
    <t>18. Recurso perene de autodescoberta</t>
  </si>
  <si>
    <t>19. Respeito evolutivo mútuo constante</t>
  </si>
  <si>
    <t>20. Reunião de caras-metade lúcidas</t>
  </si>
  <si>
    <t>21. Ser amigos íntimos o tempo todo</t>
  </si>
  <si>
    <t>22. Sintonia de interesses e objetivos</t>
  </si>
  <si>
    <t>23. Somatório de esforços conscienciais</t>
  </si>
  <si>
    <t xml:space="preserve">24. Um megavínculo afetivo-sexual </t>
  </si>
  <si>
    <t>25. Uma boa dose de senso de humor</t>
  </si>
  <si>
    <t>26. Uma simbiose consciencial sadia</t>
  </si>
  <si>
    <t>27. Uma troca consciencial permanente</t>
  </si>
  <si>
    <t>28. Uma validação pessoal e mútua</t>
  </si>
  <si>
    <t>29. Um reencontro providencial</t>
  </si>
  <si>
    <t>30. Viver juntos o melhor possível</t>
  </si>
  <si>
    <t>A  Dupla  Evolutiva  NÃO  É:</t>
  </si>
  <si>
    <t>1, Ajuste entre 2 conscins estranhas</t>
  </si>
  <si>
    <t>2. Anulação efêmera de 2 conscins</t>
  </si>
  <si>
    <t>3. Atendimento da necessidade de ter filhos</t>
  </si>
  <si>
    <t>4. Camisa de força a dois na Socin</t>
  </si>
  <si>
    <t>5. Casamento fechado tradicional</t>
  </si>
  <si>
    <t>6. Coleira apertada no pescoço</t>
  </si>
  <si>
    <t>7. Desligamento da comunicação</t>
  </si>
  <si>
    <t>8. Destruição da individualidade</t>
  </si>
  <si>
    <t>9. Distanciamento emocional</t>
  </si>
  <si>
    <t>10. Divórcio emocional pelo psicossoma</t>
  </si>
  <si>
    <t>11. Proposta de cada um na sua</t>
  </si>
  <si>
    <t>12. Ficar sem conversar entre si</t>
  </si>
  <si>
    <t>13. Independência total permanente</t>
  </si>
  <si>
    <t>14. Machismo nem marianismo (Amélia)</t>
  </si>
  <si>
    <t>15. Masoquismo conjugal primário</t>
  </si>
  <si>
    <t>16. Relação dependente-salvador(a)</t>
  </si>
  <si>
    <t>17. Relação de símbolo com símbolo</t>
  </si>
  <si>
    <t>18. Recurso para colecionar orgasmos</t>
  </si>
  <si>
    <t>19. Relação parasita-hospedeiro(a)</t>
  </si>
  <si>
    <t>20. Reunião psicótica de vítima e algoz</t>
  </si>
  <si>
    <t>21. Só o lado ensolarado  das conscins</t>
  </si>
  <si>
    <t>22. Sorte grande para um ser social</t>
  </si>
  <si>
    <t>23. Uma caixa apertada para dois</t>
  </si>
  <si>
    <t>24. Um poço de mágoas a dois em casa</t>
  </si>
  <si>
    <t>25. Uma espécie artificial de Casal 20</t>
  </si>
  <si>
    <t>26. Uma espécie de loteria da vida</t>
  </si>
  <si>
    <t>27. Uma prisão insuportável para dois</t>
  </si>
  <si>
    <t>28. Um par de algemas sem chaves</t>
  </si>
  <si>
    <t>29. União lírica de almas gêmeas</t>
  </si>
  <si>
    <t>30. Vivência da intocabilidade física</t>
  </si>
  <si>
    <t>Assinalar</t>
  </si>
  <si>
    <t>A DUPLA EVOLUTIVA É</t>
  </si>
  <si>
    <t xml:space="preserve">      As características da dupla evolutiva que você compõe, predominam na primeira ou na segunda coluna do teste?</t>
  </si>
  <si>
    <t>Resultado da Primeira Coluna</t>
  </si>
  <si>
    <t>Resultado da Segunda Coluna</t>
  </si>
  <si>
    <r>
      <t xml:space="preserve">1. </t>
    </r>
    <r>
      <rPr>
        <b/>
        <sz val="10"/>
        <rFont val="Arial"/>
        <family val="2"/>
      </rPr>
      <t>Afetividade.</t>
    </r>
    <r>
      <rPr>
        <sz val="10"/>
        <rFont val="Arial"/>
      </rPr>
      <t xml:space="preserve"> Estima, amor e afetividade decorrentes de todos os esforços conjuntos a fim de queimar etapas em busca da evolução consciencial.</t>
    </r>
  </si>
  <si>
    <r>
      <t xml:space="preserve">2. </t>
    </r>
    <r>
      <rPr>
        <b/>
        <sz val="10"/>
        <rFont val="Arial"/>
        <family val="2"/>
      </rPr>
      <t>Conduta.</t>
    </r>
    <r>
      <rPr>
        <sz val="10"/>
        <rFont val="Arial"/>
      </rPr>
      <t xml:space="preserve">  Espontaneidade desinibida, o ato de  tirar a maquilagem, a autenticidade sincera e permanente dentro da conduta cosmoética, intrafísica e extrafísica.</t>
    </r>
  </si>
  <si>
    <r>
      <t xml:space="preserve">3. </t>
    </r>
    <r>
      <rPr>
        <b/>
        <sz val="10"/>
        <rFont val="Arial"/>
        <family val="2"/>
      </rPr>
      <t>Confiança.</t>
    </r>
    <r>
      <rPr>
        <sz val="10"/>
        <rFont val="Arial"/>
      </rPr>
      <t xml:space="preserve"> Confiança aberta, mútua, que elimina a insegurança do ciúme doentio, através do diálogo ou da intercomunicação consciencial ininterrupta.</t>
    </r>
  </si>
  <si>
    <r>
      <t xml:space="preserve">4. </t>
    </r>
    <r>
      <rPr>
        <b/>
        <sz val="10"/>
        <rFont val="Arial"/>
        <family val="2"/>
      </rPr>
      <t>Criatividade.</t>
    </r>
    <r>
      <rPr>
        <sz val="10"/>
        <rFont val="Arial"/>
      </rPr>
      <t xml:space="preserve">  Criatividade com expansão em tudo o que se faz, consciente do caráter avançado e original dos princípios da filosofia da dupla evolutiva.</t>
    </r>
  </si>
  <si>
    <r>
      <t xml:space="preserve">5. </t>
    </r>
    <r>
      <rPr>
        <b/>
        <sz val="10"/>
        <rFont val="Arial"/>
        <family val="2"/>
      </rPr>
      <t>ECs.</t>
    </r>
    <r>
      <rPr>
        <sz val="10"/>
        <rFont val="Arial"/>
      </rPr>
      <t xml:space="preserve"> Amor revitalizante no sistema de energias conscienciais (ECs) abertas, a dois, em expansão viva.</t>
    </r>
  </si>
  <si>
    <r>
      <t xml:space="preserve">6. </t>
    </r>
    <r>
      <rPr>
        <b/>
        <sz val="10"/>
        <rFont val="Arial"/>
        <family val="2"/>
      </rPr>
      <t xml:space="preserve">Enriquecimento. </t>
    </r>
    <r>
      <rPr>
        <sz val="10"/>
        <rFont val="Arial"/>
      </rPr>
      <t xml:space="preserve"> Enriquecimento consciencial efetivo tanto para um quanto para o outro parceiro consciencial, intrafísico, evolutivo, consciente.</t>
    </r>
  </si>
  <si>
    <r>
      <t xml:space="preserve">7. </t>
    </r>
    <r>
      <rPr>
        <b/>
        <sz val="10"/>
        <rFont val="Arial"/>
        <family val="2"/>
      </rPr>
      <t>Estimulação.</t>
    </r>
    <r>
      <rPr>
        <sz val="10"/>
        <rFont val="Arial"/>
      </rPr>
      <t xml:space="preserve">  Estimulação recíproca, sem sufocações ou chantagens emocionais.</t>
    </r>
  </si>
  <si>
    <r>
      <t>8.</t>
    </r>
    <r>
      <rPr>
        <b/>
        <sz val="10"/>
        <rFont val="Arial"/>
        <family val="2"/>
      </rPr>
      <t xml:space="preserve"> Evolução.</t>
    </r>
    <r>
      <rPr>
        <sz val="10"/>
        <rFont val="Arial"/>
      </rPr>
      <t xml:space="preserve"> Respeito natural ao nível e ao ritmo evolutivo do companheiro (ou companheira), na verdade, a maior demonstração prática de amor puro.</t>
    </r>
  </si>
  <si>
    <r>
      <t xml:space="preserve">9. </t>
    </r>
    <r>
      <rPr>
        <b/>
        <sz val="10"/>
        <rFont val="Arial"/>
        <family val="2"/>
      </rPr>
      <t>Flexibilidade.</t>
    </r>
    <r>
      <rPr>
        <sz val="10"/>
        <rFont val="Arial"/>
      </rPr>
      <t xml:space="preserve"> Flexibilidade mental prática nos papéis vitais que cada um desempenha em uma existência agilizada pelo discernimento magno.</t>
    </r>
  </si>
  <si>
    <r>
      <t xml:space="preserve">10. </t>
    </r>
    <r>
      <rPr>
        <b/>
        <sz val="10"/>
        <rFont val="Arial"/>
        <family val="2"/>
      </rPr>
      <t>Imediatismo</t>
    </r>
    <r>
      <rPr>
        <sz val="10"/>
        <rFont val="Arial"/>
      </rPr>
      <t>. Crescimento pessoal e conjunto com potencialidade ilimitada no aqui-e-agora do imediatismo diferente, holossomático, multidimensional e lúcido.</t>
    </r>
  </si>
  <si>
    <r>
      <t xml:space="preserve">11. </t>
    </r>
    <r>
      <rPr>
        <b/>
        <sz val="10"/>
        <rFont val="Arial"/>
        <family val="2"/>
      </rPr>
      <t>Interdependência.</t>
    </r>
    <r>
      <rPr>
        <sz val="10"/>
        <rFont val="Arial"/>
      </rPr>
      <t xml:space="preserve"> Liberdade individual dentro da condição lúcida da interdependência evolutiva, distante da dependência e independência conscienciais impraticáveis ou inconvenientes.</t>
    </r>
  </si>
  <si>
    <r>
      <t xml:space="preserve">12. </t>
    </r>
    <r>
      <rPr>
        <b/>
        <sz val="10"/>
        <rFont val="Arial"/>
        <family val="2"/>
      </rPr>
      <t>Intimidade.</t>
    </r>
    <r>
      <rPr>
        <sz val="10"/>
        <rFont val="Arial"/>
      </rPr>
      <t xml:space="preserve"> Intimidade máxima possível entre 2 conscins, pré-serenonas, que demandam a condição evoluída do desassediado permanente total (desperto).</t>
    </r>
  </si>
  <si>
    <r>
      <t xml:space="preserve">13. </t>
    </r>
    <r>
      <rPr>
        <b/>
        <sz val="10"/>
        <rFont val="Arial"/>
        <family val="2"/>
      </rPr>
      <t>Mudanças.</t>
    </r>
    <r>
      <rPr>
        <sz val="10"/>
        <rFont val="Arial"/>
      </rPr>
      <t xml:space="preserve"> Aprendizagem evolutiva incessante sempre adaptável às mudanças esperadas e compreensíveis que se fizerem necessárias.</t>
    </r>
  </si>
  <si>
    <r>
      <t xml:space="preserve">14. </t>
    </r>
    <r>
      <rPr>
        <b/>
        <sz val="10"/>
        <rFont val="Arial"/>
        <family val="2"/>
      </rPr>
      <t>Relacionamento.</t>
    </r>
    <r>
      <rPr>
        <sz val="10"/>
        <rFont val="Arial"/>
      </rPr>
      <t xml:space="preserve"> Intensidade positiva do relacionamento, com expectativas realistas e racionais, sem escravidão de qualquer natureza.</t>
    </r>
  </si>
  <si>
    <r>
      <t xml:space="preserve">15. </t>
    </r>
    <r>
      <rPr>
        <b/>
        <sz val="10"/>
        <rFont val="Arial"/>
        <family val="2"/>
      </rPr>
      <t>Responsabilidades.</t>
    </r>
    <r>
      <rPr>
        <sz val="10"/>
        <rFont val="Arial"/>
      </rPr>
      <t xml:space="preserve">  Responsabilidade pessoal e conjunta, a dois, perante as próprias proéxis, ou as programações existenciais e evolutivas.</t>
    </r>
  </si>
  <si>
    <t>IDEIAS BÁSICAS DA DUPLA EVOLUTIVA</t>
  </si>
  <si>
    <t>Em uma abordagem pela ordem alfabética dos assuntos, eis 15 ideais básicos da dupla evolutiva, seja constituída por 2 inversores, 2 reciclantes, ou uma dupla mista, reciclante / inversor (a), ou vice-versa. Qual o percentual de aplicabilidade da dupla nas ideias básicas mencionadas?</t>
  </si>
  <si>
    <t>Afetividade</t>
  </si>
  <si>
    <t>Conduta</t>
  </si>
  <si>
    <t>Confiança</t>
  </si>
  <si>
    <t>Criatividade</t>
  </si>
  <si>
    <t>Ecs</t>
  </si>
  <si>
    <t>Enriquecimento</t>
  </si>
  <si>
    <t>Estimulação</t>
  </si>
  <si>
    <t>Evolução</t>
  </si>
  <si>
    <t>Flexibilidade</t>
  </si>
  <si>
    <t>Imediatismo</t>
  </si>
  <si>
    <t>Interdependência</t>
  </si>
  <si>
    <t>Intimidade</t>
  </si>
  <si>
    <t>Mudanças</t>
  </si>
  <si>
    <t>Relacionamento</t>
  </si>
  <si>
    <t>Responsabilidades</t>
  </si>
  <si>
    <t>Média</t>
  </si>
  <si>
    <t>Aplicabilidade média de</t>
  </si>
  <si>
    <t>Eis como exemplos, em ordem alfabética, dentre outras, 60 potencialidades, realizações, execuções, empreendimentos exequíveis ou vivências mútuas, sadias, alcançadas pela dupla evolutiva em sua evolução consciencial, na vida intra e extrafísica a dois (universo dual), condutas-exceção sadias com os seus somas, holochacras, psicossomas e mentaissomas quando conjugados:</t>
  </si>
  <si>
    <t>1. Acoplamentos áuricos profiláticos a dois.</t>
  </si>
  <si>
    <t>2. Assistências interconscienciais a dois.</t>
  </si>
  <si>
    <t>3. Atacadismo consciencial exercido a dois.</t>
  </si>
  <si>
    <t>4. Ato de ficar sozinho a dois.</t>
  </si>
  <si>
    <t>5. Compléxis alcançados em décadas a dois.</t>
  </si>
  <si>
    <t>6. Conscienciograma consultado a dois.</t>
  </si>
  <si>
    <t>7. Conscientização multidimensional a dois.</t>
  </si>
  <si>
    <t>8. Correções de erros e omissões deficitárias a dois.</t>
  </si>
  <si>
    <t>9. Cosmoética vivida a dois (incorruptibilidade).</t>
  </si>
  <si>
    <t>10. Crescimento evolutivo desenvolvido a dois.</t>
  </si>
  <si>
    <t>11. Desperticidade produtiva e usufruída a dois.</t>
  </si>
  <si>
    <t>12. Dimener alcançada com lucidez a dois</t>
  </si>
  <si>
    <t>13. Docência conscienciológica exercida a dois.</t>
  </si>
  <si>
    <t>14. Encapsulamentos conscienciais, sadios, a dois.</t>
  </si>
  <si>
    <t>15. Enfermagem exercida (mutuamente) a dois.</t>
  </si>
  <si>
    <t>16. Epicentrismo autoconsciente vivido a dois.</t>
  </si>
  <si>
    <t>17. Estados vibracionais, simultâneos, a dois.</t>
  </si>
  <si>
    <t>18. Euforias extrafísicas, projetivas, a dois.</t>
  </si>
  <si>
    <t>19. Euforias intrafísicas desfrutadas a dois.</t>
  </si>
  <si>
    <t>20. Expansão das energias conscienciais (ECs) a dois.</t>
  </si>
  <si>
    <t>21. Gestações conscienciais a dois (condutas-exceção).</t>
  </si>
  <si>
    <t>22. Grupalidade evoluída e lúcida a dois.</t>
  </si>
  <si>
    <t>23. Heteravaliações conscienciais (mútuas) a dois.</t>
  </si>
  <si>
    <t>24. Holopensene cosmoético construído a dois.</t>
  </si>
  <si>
    <t>25. Holorgasmos conjuntos, simultâneos, a dois.</t>
  </si>
  <si>
    <t>26. Homeostase holossomática mantida a dois.</t>
  </si>
  <si>
    <t>27. Intercooperação evolutiva na vida humana a dois.</t>
  </si>
  <si>
    <t>28. Invéxis aceitas e realizadas a dois.</t>
  </si>
  <si>
    <t>29. Lazer com motivação e trabalho construtivo a dois.</t>
  </si>
  <si>
    <t>30. Liberdade máxima vivida a dois na Socin.</t>
  </si>
  <si>
    <t>31. Minimortes temporárias vividas a dois (projeções).</t>
  </si>
  <si>
    <t>32. Moréxis simultâneas obtidas a dois no mesmo período.</t>
  </si>
  <si>
    <t>33. Parapsiquismo desenvolvido e exercido a dois.</t>
  </si>
  <si>
    <t>34. Pensenizações cosmoéticas a dois (ho' a dois.</t>
  </si>
  <si>
    <t>35. Policarmalidade buscada e vivida a dois.</t>
  </si>
  <si>
    <t>36. Primaveras energéticas usufruídas a dois.</t>
  </si>
  <si>
    <t>37. Proéxis executadas e exemplificadas a dois.</t>
  </si>
  <si>
    <t>38. Profissão semelhante exercida a dois.</t>
  </si>
  <si>
    <t>39. Projeções conscientes conjuntas a dois.</t>
  </si>
  <si>
    <t>40. Projetarium construído e empregado a dois.</t>
  </si>
  <si>
    <t>41. Recéxis analisadas e desenvolvidas a dois.</t>
  </si>
  <si>
    <t>42. Recuperações simultâneas dos cons a dois.</t>
  </si>
  <si>
    <t>43. Regime coexistencial a dois (coabitação harmônica).</t>
  </si>
  <si>
    <t>44. Responsabilidade pessoal e conjunta a dois.</t>
  </si>
  <si>
    <t>45. Retomadas ideológicas a dois (recéxis).</t>
  </si>
  <si>
    <t>46. Retrocognições projetivas (grupais) a dois.</t>
  </si>
  <si>
    <t>47. Revezamentos conscienciais a dois.</t>
  </si>
  <si>
    <t>48. Simbioses energéticas (interfusões) a dois</t>
  </si>
  <si>
    <t>49. Socialismo evolutivo e vivido a dois.</t>
  </si>
  <si>
    <t>50. Tares vividas, dia e noite, a dois.</t>
  </si>
  <si>
    <t>51. Teáticas conscienciológicas a dois.</t>
  </si>
  <si>
    <t>52. Telepatia habitual, entre si, a dois.</t>
  </si>
  <si>
    <t>53. Trabalhos caseiros, homemade, a dois.</t>
  </si>
  <si>
    <t>54. Trinômio motivação-trabalho-lazer vivido a dois.</t>
  </si>
  <si>
    <t>55. Verbações intrafísicas na cotidianidade a dois.</t>
  </si>
  <si>
    <t>56. Vida diuturna afetivo-sexual a dois.</t>
  </si>
  <si>
    <t>57. Vínculos conscienciais exemplificados a dois.</t>
  </si>
  <si>
    <t>58. Vivências humanas evolutivas a dois.</t>
  </si>
  <si>
    <t>59. Volitações lúcidas experimentadas a dois.</t>
  </si>
  <si>
    <t>Realizadas</t>
  </si>
  <si>
    <t>Não realizadas</t>
  </si>
  <si>
    <t>POTENCIALIDADES A SEREM CONQUISTADAS PELA DUPLA EVOLUTIVA</t>
  </si>
  <si>
    <t>Você, leitor ou leitora, já alcançou quantas e quais conquistas, desta listagem, com o seu parceiro de dupla evolutiva?</t>
  </si>
  <si>
    <t>É possível diagnosticar o estado do amor consciencial puro - fisiológico e parafisiológico - da dupla evolutiva, através de 15 sinais insofismáveis, a médio e longo prazo:</t>
  </si>
  <si>
    <r>
      <t xml:space="preserve">1. </t>
    </r>
    <r>
      <rPr>
        <b/>
        <sz val="10"/>
        <rFont val="Arial"/>
        <family val="2"/>
      </rPr>
      <t xml:space="preserve">Admiração. </t>
    </r>
    <r>
      <rPr>
        <sz val="10"/>
        <rFont val="Arial"/>
        <family val="2"/>
      </rPr>
      <t>Você está fascinado pela visão da pessoa, embevecido ao máximo em sua admiração?</t>
    </r>
  </si>
  <si>
    <r>
      <t xml:space="preserve">2. </t>
    </r>
    <r>
      <rPr>
        <b/>
        <sz val="10"/>
        <rFont val="Arial"/>
        <family val="2"/>
      </rPr>
      <t>Bem-estar.</t>
    </r>
    <r>
      <rPr>
        <sz val="10"/>
        <rFont val="Arial"/>
        <family val="2"/>
      </rPr>
      <t xml:space="preserve"> Inclina-se pela pessoa com um sentimento inefável de bem-estar?</t>
    </r>
  </si>
  <si>
    <r>
      <t xml:space="preserve">3. </t>
    </r>
    <r>
      <rPr>
        <b/>
        <sz val="10"/>
        <rFont val="Arial"/>
        <family val="2"/>
      </rPr>
      <t>ECs.</t>
    </r>
    <r>
      <rPr>
        <sz val="10"/>
        <rFont val="Arial"/>
        <family val="2"/>
      </rPr>
      <t xml:space="preserve"> Tem o anseio de ficar só, em silêncio e sem quaisquer reclamações, no ambiente pessoal até o outro dia, quando sabe que a pessoa retornará ali, em função das energias conscienciais alimentadoras dela, aí existentes, percebidas e usufruídas por você?</t>
    </r>
  </si>
  <si>
    <r>
      <t xml:space="preserve">4. </t>
    </r>
    <r>
      <rPr>
        <b/>
        <sz val="10"/>
        <rFont val="Arial"/>
        <family val="2"/>
      </rPr>
      <t>Euforia.</t>
    </r>
    <r>
      <rPr>
        <sz val="10"/>
        <rFont val="Arial"/>
        <family val="2"/>
      </rPr>
      <t xml:space="preserve"> Você  devora o ser-alvo com os olhos cheios das melhores lágrimas de alegria, no auge da euforia possível, em toda a sua existência intrafísica?</t>
    </r>
  </si>
  <si>
    <r>
      <t xml:space="preserve">5. </t>
    </r>
    <r>
      <rPr>
        <b/>
        <sz val="10"/>
        <rFont val="Arial"/>
        <family val="2"/>
      </rPr>
      <t xml:space="preserve">Expectativas. </t>
    </r>
    <r>
      <rPr>
        <sz val="10"/>
        <rFont val="Arial"/>
        <family val="2"/>
      </rPr>
      <t xml:space="preserve"> As suas expectativas positivas estão exacerbadas para melhor?</t>
    </r>
  </si>
  <si>
    <r>
      <t xml:space="preserve">6. </t>
    </r>
    <r>
      <rPr>
        <b/>
        <sz val="10"/>
        <rFont val="Arial"/>
        <family val="2"/>
      </rPr>
      <t>Impetuosidades.</t>
    </r>
    <r>
      <rPr>
        <sz val="10"/>
        <rFont val="Arial"/>
        <family val="2"/>
      </rPr>
      <t xml:space="preserve">  Você passa por ímpetos, difíceis de serem contidos, de envolvimento físico e ternura contínua com a presença e a proximidade dessa pessoa?</t>
    </r>
  </si>
  <si>
    <r>
      <t xml:space="preserve">7. </t>
    </r>
    <r>
      <rPr>
        <b/>
        <sz val="10"/>
        <rFont val="Arial"/>
        <family val="2"/>
      </rPr>
      <t>Megaparaíso.</t>
    </r>
    <r>
      <rPr>
        <sz val="10"/>
        <rFont val="Arial"/>
        <family val="2"/>
      </rPr>
      <t xml:space="preserve"> Você vive no último céu,  com o megaparaíso na Terra e, se pudesse, faria as pedras chorarem de emoção?</t>
    </r>
  </si>
  <si>
    <r>
      <t xml:space="preserve">8. </t>
    </r>
    <r>
      <rPr>
        <b/>
        <sz val="10"/>
        <rFont val="Arial"/>
        <family val="2"/>
      </rPr>
      <t xml:space="preserve">Plenitude. </t>
    </r>
    <r>
      <rPr>
        <sz val="10"/>
        <rFont val="Arial"/>
        <family val="2"/>
      </rPr>
      <t>Você está de espírito desafogado, em um supremo estado de excitação, plenitude e bem-aventurança, em um nível sobre o qual jamais sonhara antes?</t>
    </r>
  </si>
  <si>
    <r>
      <t xml:space="preserve">9. </t>
    </r>
    <r>
      <rPr>
        <b/>
        <sz val="10"/>
        <rFont val="Arial"/>
        <family val="2"/>
      </rPr>
      <t>Presença.</t>
    </r>
    <r>
      <rPr>
        <sz val="10"/>
        <rFont val="Arial"/>
        <family val="2"/>
      </rPr>
      <t xml:space="preserve">  Você se sente como se o ar, a atmosfera e a própria luz do ambiente mudassem para melhor com a simples presença dessa pessoa?</t>
    </r>
  </si>
  <si>
    <r>
      <t xml:space="preserve">10. </t>
    </r>
    <r>
      <rPr>
        <b/>
        <sz val="10"/>
        <rFont val="Arial"/>
        <family val="2"/>
      </rPr>
      <t>Primener.</t>
    </r>
    <r>
      <rPr>
        <sz val="10"/>
        <rFont val="Arial"/>
        <family val="2"/>
      </rPr>
      <t xml:space="preserve">  Você contempla  tudo cor-de-rosa, vivendo no mundo encantado, mágico, da primener, desejando gritar de alegria para todos os seres vivos e a tudo contagiar?</t>
    </r>
  </si>
  <si>
    <r>
      <t xml:space="preserve">11. </t>
    </r>
    <r>
      <rPr>
        <b/>
        <sz val="10"/>
        <rFont val="Arial"/>
        <family val="2"/>
      </rPr>
      <t xml:space="preserve">Sensibilidade. </t>
    </r>
    <r>
      <rPr>
        <sz val="10"/>
        <rFont val="Arial"/>
        <family val="2"/>
      </rPr>
      <t xml:space="preserve"> Você acordou a própria sensibilidade, que estava adormecida - e não sabia - tocado nos pontos mais nevrálgicos da sua personalidade afetiva?</t>
    </r>
  </si>
  <si>
    <r>
      <t xml:space="preserve">12. </t>
    </r>
    <r>
      <rPr>
        <b/>
        <sz val="10"/>
        <rFont val="Arial"/>
        <family val="2"/>
      </rPr>
      <t>Sentimento.</t>
    </r>
    <r>
      <rPr>
        <sz val="10"/>
        <rFont val="Arial"/>
        <family val="2"/>
      </rPr>
      <t xml:space="preserve"> Você sente bem desse alguém, com todos os enternecimentos do mundo?</t>
    </r>
  </si>
  <si>
    <r>
      <t>13.</t>
    </r>
    <r>
      <rPr>
        <b/>
        <sz val="10"/>
        <rFont val="Arial"/>
        <family val="2"/>
      </rPr>
      <t xml:space="preserve"> Sincronicidades</t>
    </r>
    <r>
      <rPr>
        <sz val="10"/>
        <rFont val="Arial"/>
        <family val="2"/>
      </rPr>
      <t>.  Você percebe sincronicidades a respeito da  pessoa,  e até quanto ao nome dela, que se intensifica de maneira envolvente, por toda parte, em torno de você?</t>
    </r>
  </si>
  <si>
    <r>
      <t xml:space="preserve">14. </t>
    </r>
    <r>
      <rPr>
        <b/>
        <sz val="10"/>
        <rFont val="Arial"/>
        <family val="2"/>
      </rPr>
      <t>Ternura.</t>
    </r>
    <r>
      <rPr>
        <sz val="10"/>
        <rFont val="Arial"/>
        <family val="2"/>
      </rPr>
      <t xml:space="preserve"> Você se comove, com ternura insofreável, até o fundo de si, assoberbado pelas emoções mais felizes e mais sadias que não se lembra de ter experimentado antes?</t>
    </r>
  </si>
  <si>
    <r>
      <t xml:space="preserve">15. </t>
    </r>
    <r>
      <rPr>
        <b/>
        <sz val="10"/>
        <rFont val="Arial"/>
        <family val="2"/>
      </rPr>
      <t>Valorização.</t>
    </r>
    <r>
      <rPr>
        <sz val="10"/>
        <rFont val="Arial"/>
        <family val="2"/>
      </rPr>
      <t xml:space="preserve">  Ocorre para você uma valorização irreprimível, inédita e inesperada, dos objetos e seres do ambiente onde a pessoa esteve até há poucos instantes?   </t>
    </r>
  </si>
  <si>
    <t>Admiração</t>
  </si>
  <si>
    <t>Bem-estar</t>
  </si>
  <si>
    <t>Euforia</t>
  </si>
  <si>
    <t>Expectativas</t>
  </si>
  <si>
    <t>Impetuosidades</t>
  </si>
  <si>
    <t>Megaparaíso</t>
  </si>
  <si>
    <t>Plenitude</t>
  </si>
  <si>
    <t>Presença</t>
  </si>
  <si>
    <t>Sensibilidade</t>
  </si>
  <si>
    <t>Sentimento</t>
  </si>
  <si>
    <t>Sincronicidades</t>
  </si>
  <si>
    <t>Ternura</t>
  </si>
  <si>
    <t>Valorização</t>
  </si>
  <si>
    <t>do estado de amor consciencial puro</t>
  </si>
  <si>
    <t>O parceiro ou a  parceira da dupla evolutiva que sentir até as proximidades destas realidades descritas, aqui, em poucas palavras, está com a sua afetividade fisiológica e parafisiologicamente em seu mais alto grau de realização. Vale a pena, a esta altura, valorizar a união e buscar ao máximo amadurecê-la em ambos os parceiros, se for possível.</t>
  </si>
  <si>
    <t>Eis 7 perguntas pertinentes para a determinação e o desenvolvimento do nível da consciencialidade da dupla evolutiva, que podem ser mutuamente apresentadas - sem paixões, personalismos ou emulações doentias - pelos parceiros de alto nível de entendimento, desinibição e diálogo (DD):</t>
  </si>
  <si>
    <t>Homem</t>
  </si>
  <si>
    <t>Mulher</t>
  </si>
  <si>
    <r>
      <t xml:space="preserve">1. </t>
    </r>
    <r>
      <rPr>
        <b/>
        <sz val="10"/>
        <rFont val="Arial"/>
        <family val="2"/>
      </rPr>
      <t xml:space="preserve">Inteligência. </t>
    </r>
    <r>
      <rPr>
        <sz val="10"/>
        <rFont val="Arial"/>
      </rPr>
      <t xml:space="preserve"> Qual o módulo de inteligência predominante de cada um de nós na interação da dupla evolutiva?</t>
    </r>
  </si>
  <si>
    <r>
      <t xml:space="preserve">2. </t>
    </r>
    <r>
      <rPr>
        <b/>
        <sz val="10"/>
        <rFont val="Arial"/>
        <family val="2"/>
      </rPr>
      <t>Derivação.</t>
    </r>
    <r>
      <rPr>
        <sz val="10"/>
        <rFont val="Arial"/>
      </rPr>
      <t xml:space="preserve">  A inteligência predominante de cada um de nós é derivada especificamente do soma, do mentalsoma ou do holossoma?</t>
    </r>
  </si>
  <si>
    <r>
      <t xml:space="preserve">3. </t>
    </r>
    <r>
      <rPr>
        <b/>
        <sz val="10"/>
        <rFont val="Arial"/>
        <family val="2"/>
      </rPr>
      <t>Mentalsomática.</t>
    </r>
    <r>
      <rPr>
        <sz val="10"/>
        <rFont val="Arial"/>
      </rPr>
      <t xml:space="preserve"> Qual a cabeça mentalsomática (o autodiscernimento maior) de nossa dupla evolutiva?</t>
    </r>
  </si>
  <si>
    <r>
      <t xml:space="preserve">4. </t>
    </r>
    <r>
      <rPr>
        <b/>
        <sz val="10"/>
        <rFont val="Arial"/>
        <family val="2"/>
      </rPr>
      <t>Autorganização.</t>
    </r>
    <r>
      <rPr>
        <sz val="10"/>
        <rFont val="Arial"/>
      </rPr>
      <t xml:space="preserve">  Qual a  cabeça organizacional  (autorganização consciencial) de nossa dupla evolutiva?</t>
    </r>
  </si>
  <si>
    <r>
      <t xml:space="preserve">5. </t>
    </r>
    <r>
      <rPr>
        <b/>
        <sz val="10"/>
        <rFont val="Arial"/>
        <family val="2"/>
      </rPr>
      <t>Holochacralidade</t>
    </r>
    <r>
      <rPr>
        <sz val="10"/>
        <rFont val="Arial"/>
      </rPr>
      <t>.  Qual a  cabeça holochacral  (energética ou  a flexibilidade pessoal com as energias conscienciais) de nossa dupla evolutiva?</t>
    </r>
  </si>
  <si>
    <r>
      <t xml:space="preserve">6. </t>
    </r>
    <r>
      <rPr>
        <b/>
        <sz val="10"/>
        <rFont val="Arial"/>
        <family val="2"/>
      </rPr>
      <t>Holossomática.</t>
    </r>
    <r>
      <rPr>
        <sz val="10"/>
        <rFont val="Arial"/>
      </rPr>
      <t xml:space="preserve">  Qual a  cabeça holossomática  de nossa dupla evolutiva?</t>
    </r>
  </si>
  <si>
    <r>
      <t xml:space="preserve">7. </t>
    </r>
    <r>
      <rPr>
        <b/>
        <sz val="10"/>
        <rFont val="Arial"/>
        <family val="2"/>
      </rPr>
      <t>Traforismo.</t>
    </r>
    <r>
      <rPr>
        <sz val="10"/>
        <rFont val="Arial"/>
      </rPr>
      <t xml:space="preserve"> Qual o megatrafor de cada um de nós componentes da dupla evolutiva?  </t>
    </r>
  </si>
  <si>
    <t>NÍVEL DE CONSCIENCIALIDADE DA DUPLA EVOLUTIVA</t>
  </si>
  <si>
    <t xml:space="preserve">Pela recexologia, é sempre válido o parceiro da dupla evolutiva fazer, a si mesmo, uma pergunta de vez em quando: </t>
  </si>
  <si>
    <t>OS PARCEIROS DA DUPLA EVOLUTIVA</t>
  </si>
  <si>
    <t>TÊM DE ENFRENTAR TRABALHOS EM</t>
  </si>
  <si>
    <t>CONJUNTO E EM SEPARADO, MAS</t>
  </si>
  <si>
    <t>CONVERGENTES E INTEGRATIVOS.</t>
  </si>
  <si>
    <t>Você julga que há coerência entre as suas aspirações e a qualidade das suas ações? Você não acha necessário uma correção no curso de sua teática e na integração da sua verbação? Que tal analisar se não é conveniente um pouco mais de autocrítica no burilamento das aspirações?</t>
  </si>
  <si>
    <r>
      <t xml:space="preserve">CATEGORIAS DA RAIZ DO TEMPERAMENTO DO </t>
    </r>
    <r>
      <rPr>
        <b/>
        <sz val="14"/>
        <color rgb="FFFF0000"/>
        <rFont val="Arial"/>
        <family val="2"/>
      </rPr>
      <t>MULHER</t>
    </r>
  </si>
  <si>
    <r>
      <t xml:space="preserve">CATEGORIAS DA RAIZ DO TEMPERAMENTO DO </t>
    </r>
    <r>
      <rPr>
        <b/>
        <sz val="14"/>
        <color theme="3" tint="0.39997558519241921"/>
        <rFont val="Arial"/>
        <family val="2"/>
      </rPr>
      <t>HOMEM</t>
    </r>
  </si>
  <si>
    <r>
      <t xml:space="preserve">50 CATEGORIAS DO TEMPERAMENTO HUMANO - </t>
    </r>
    <r>
      <rPr>
        <b/>
        <sz val="14"/>
        <color theme="3" tint="0.39997558519241921"/>
        <rFont val="Arial"/>
        <family val="2"/>
      </rPr>
      <t>HOMEM</t>
    </r>
  </si>
  <si>
    <r>
      <t xml:space="preserve">50 CATEGORIAS DO TEMPERAMENTO HUMANO - </t>
    </r>
    <r>
      <rPr>
        <b/>
        <sz val="14"/>
        <color rgb="FFFF0000"/>
        <rFont val="Arial"/>
        <family val="2"/>
      </rPr>
      <t>MULHER</t>
    </r>
  </si>
  <si>
    <t>A cor verde (homeostático) e a cor vermelha (nosográfico), na variável, indica a convergência do temperamento da Dupla Evolutiva</t>
  </si>
  <si>
    <r>
      <t xml:space="preserve">Se o interessado ou interessada respondeu sim a, pelo menos, </t>
    </r>
    <r>
      <rPr>
        <b/>
        <sz val="11"/>
        <rFont val="Calibri"/>
        <family val="2"/>
      </rPr>
      <t>12 destas questões</t>
    </r>
    <r>
      <rPr>
        <sz val="11"/>
        <rFont val="Calibri"/>
        <family val="2"/>
      </rPr>
      <t>, a sua afetividade prática ou vivida,    é de bom nível conscienciológico, holossomático e parapsíquico.</t>
    </r>
  </si>
  <si>
    <r>
      <t xml:space="preserve">AUTENTICIDADE AFETIVA - </t>
    </r>
    <r>
      <rPr>
        <b/>
        <sz val="14"/>
        <color theme="3" tint="0.39997558519241921"/>
        <rFont val="Arial"/>
        <family val="2"/>
      </rPr>
      <t>HOMEM</t>
    </r>
  </si>
  <si>
    <r>
      <t xml:space="preserve">1. </t>
    </r>
    <r>
      <rPr>
        <b/>
        <sz val="11"/>
        <rFont val="Calibri"/>
        <family val="2"/>
      </rPr>
      <t xml:space="preserve">Acoplamento. </t>
    </r>
    <r>
      <rPr>
        <sz val="11"/>
        <rFont val="Calibri"/>
        <family val="2"/>
      </rPr>
      <t xml:space="preserve"> Já fiz acoplamento áurico diretamente com essa conscin-parceira?</t>
    </r>
  </si>
  <si>
    <r>
      <t xml:space="preserve">2. </t>
    </r>
    <r>
      <rPr>
        <b/>
        <sz val="11"/>
        <rFont val="Calibri"/>
        <family val="2"/>
      </rPr>
      <t xml:space="preserve">Alcova. </t>
    </r>
    <r>
      <rPr>
        <sz val="11"/>
        <rFont val="Calibri"/>
        <family val="2"/>
      </rPr>
      <t xml:space="preserve"> Mantenho sempre, de minha parte, a  blindagem energética de nossa alcova?</t>
    </r>
  </si>
  <si>
    <r>
      <t xml:space="preserve">3. </t>
    </r>
    <r>
      <rPr>
        <b/>
        <sz val="11"/>
        <rFont val="Calibri"/>
        <family val="2"/>
      </rPr>
      <t>Assédios.</t>
    </r>
    <r>
      <rPr>
        <sz val="11"/>
        <rFont val="Calibri"/>
        <family val="2"/>
      </rPr>
      <t xml:space="preserve"> Eu a assisto na superação de possíveis assédios inconscientes?</t>
    </r>
  </si>
  <si>
    <r>
      <t xml:space="preserve">4. </t>
    </r>
    <r>
      <rPr>
        <b/>
        <sz val="11"/>
        <rFont val="Calibri"/>
        <family val="2"/>
      </rPr>
      <t>Assins.</t>
    </r>
    <r>
      <rPr>
        <sz val="11"/>
        <rFont val="Calibri"/>
        <family val="2"/>
      </rPr>
      <t xml:space="preserve"> Promovo assimilações simpáticas (assins) com a intenção de auscultar-lhe as energias conscienciais e o nível da saúde?</t>
    </r>
  </si>
  <si>
    <r>
      <t xml:space="preserve">5. </t>
    </r>
    <r>
      <rPr>
        <b/>
        <sz val="11"/>
        <rFont val="Calibri"/>
        <family val="2"/>
      </rPr>
      <t>Carinho.</t>
    </r>
    <r>
      <rPr>
        <sz val="11"/>
        <rFont val="Calibri"/>
        <family val="2"/>
      </rPr>
      <t xml:space="preserve"> Ofereço-lhe carinho e atenção após instalar o estado vibracional profilático?</t>
    </r>
  </si>
  <si>
    <r>
      <t xml:space="preserve">6. </t>
    </r>
    <r>
      <rPr>
        <b/>
        <sz val="11"/>
        <rFont val="Calibri"/>
        <family val="2"/>
      </rPr>
      <t>Clarividências.</t>
    </r>
    <r>
      <rPr>
        <sz val="11"/>
        <rFont val="Calibri"/>
        <family val="2"/>
      </rPr>
      <t xml:space="preserve"> Patrocino clarividências faciais para minha companhia entrever a dimensão energética (dimener)?</t>
    </r>
  </si>
  <si>
    <r>
      <t xml:space="preserve">7. </t>
    </r>
    <r>
      <rPr>
        <b/>
        <sz val="11"/>
        <rFont val="Calibri"/>
        <family val="2"/>
      </rPr>
      <t>Cosmoconsciência.</t>
    </r>
    <r>
      <rPr>
        <sz val="11"/>
        <rFont val="Calibri"/>
        <family val="2"/>
      </rPr>
      <t xml:space="preserve"> Já contribuí, até agora, para fazê-la expandir a própria consciência?</t>
    </r>
  </si>
  <si>
    <r>
      <t xml:space="preserve">8. </t>
    </r>
    <r>
      <rPr>
        <b/>
        <sz val="11"/>
        <rFont val="Calibri"/>
        <family val="2"/>
      </rPr>
      <t>Descompensações.</t>
    </r>
    <r>
      <rPr>
        <sz val="11"/>
        <rFont val="Calibri"/>
        <family val="2"/>
      </rPr>
      <t xml:space="preserve"> Já identifiquei-lhe as descompensações sistêmicas de energia ou os seus bloqueios energéticos?</t>
    </r>
  </si>
  <si>
    <r>
      <t xml:space="preserve">9. </t>
    </r>
    <r>
      <rPr>
        <b/>
        <sz val="11"/>
        <rFont val="Calibri"/>
        <family val="2"/>
      </rPr>
      <t>EV.</t>
    </r>
    <r>
      <rPr>
        <sz val="11"/>
        <rFont val="Calibri"/>
        <family val="2"/>
      </rPr>
      <t xml:space="preserve"> Venho cooperando realmente para que ela domine, por si mesma, a instalação do estado vibracional (EV)?</t>
    </r>
  </si>
  <si>
    <r>
      <t xml:space="preserve">10. </t>
    </r>
    <r>
      <rPr>
        <b/>
        <sz val="11"/>
        <rFont val="Calibri"/>
        <family val="2"/>
      </rPr>
      <t>Holochacra.</t>
    </r>
    <r>
      <rPr>
        <sz val="11"/>
        <rFont val="Calibri"/>
        <family val="2"/>
      </rPr>
      <t xml:space="preserve"> Já a ajudei a equilibrar e flexibilizar  o próprio holochacra?</t>
    </r>
  </si>
  <si>
    <r>
      <t xml:space="preserve">11. </t>
    </r>
    <r>
      <rPr>
        <b/>
        <sz val="11"/>
        <rFont val="Calibri"/>
        <family val="2"/>
      </rPr>
      <t>Holorgasmo.</t>
    </r>
    <r>
      <rPr>
        <sz val="11"/>
        <rFont val="Calibri"/>
        <family val="2"/>
      </rPr>
      <t xml:space="preserve"> Já procurei dar-lhe, pelo menos, um holorgasmo (raro) até o momento?</t>
    </r>
  </si>
  <si>
    <r>
      <t xml:space="preserve">12. </t>
    </r>
    <r>
      <rPr>
        <b/>
        <sz val="11"/>
        <rFont val="Calibri"/>
        <family val="2"/>
      </rPr>
      <t>Isca.</t>
    </r>
    <r>
      <rPr>
        <sz val="11"/>
        <rFont val="Calibri"/>
        <family val="2"/>
      </rPr>
      <t xml:space="preserve"> Já servi de isca consciencial lúcida a fim de promover os desassédios dela?</t>
    </r>
  </si>
  <si>
    <r>
      <t xml:space="preserve">13. </t>
    </r>
    <r>
      <rPr>
        <b/>
        <sz val="11"/>
        <rFont val="Calibri"/>
        <family val="2"/>
      </rPr>
      <t>Objetos.</t>
    </r>
    <r>
      <rPr>
        <sz val="11"/>
        <rFont val="Calibri"/>
        <family val="2"/>
      </rPr>
      <t xml:space="preserve"> Já afastei dela possíveis objetos pessoais carregados de energias conscienciais nocivas?</t>
    </r>
  </si>
  <si>
    <r>
      <t xml:space="preserve">14. </t>
    </r>
    <r>
      <rPr>
        <b/>
        <sz val="11"/>
        <rFont val="Calibri"/>
        <family val="2"/>
      </rPr>
      <t xml:space="preserve">PC. </t>
    </r>
    <r>
      <rPr>
        <sz val="11"/>
        <rFont val="Calibri"/>
        <family val="2"/>
      </rPr>
      <t>Com os recursos de que disponho, já a ajudei a se projetar (projeção consciente ou PC) com lucidez, através do psicossoma, para outras dimensões conscienciais evoluídas e enriquecedoras?</t>
    </r>
  </si>
  <si>
    <r>
      <t xml:space="preserve">15. </t>
    </r>
    <r>
      <rPr>
        <b/>
        <sz val="11"/>
        <rFont val="Calibri"/>
        <family val="2"/>
      </rPr>
      <t xml:space="preserve">PCC. </t>
    </r>
    <r>
      <rPr>
        <sz val="11"/>
        <rFont val="Calibri"/>
        <family val="2"/>
      </rPr>
      <t xml:space="preserve"> Já consegui produzir uma projeção consciente conjunta (PCC) com ela?</t>
    </r>
  </si>
  <si>
    <r>
      <t xml:space="preserve">16. </t>
    </r>
    <r>
      <rPr>
        <b/>
        <sz val="11"/>
        <rFont val="Calibri"/>
        <family val="2"/>
      </rPr>
      <t>Porão.</t>
    </r>
    <r>
      <rPr>
        <sz val="11"/>
        <rFont val="Calibri"/>
        <family val="2"/>
      </rPr>
      <t xml:space="preserve"> Já facilitei-lhe a libertação do porão consciencial e do subcérebro abdominal?</t>
    </r>
  </si>
  <si>
    <r>
      <t xml:space="preserve">17. </t>
    </r>
    <r>
      <rPr>
        <b/>
        <sz val="11"/>
        <rFont val="Calibri"/>
        <family val="2"/>
      </rPr>
      <t>Presente.</t>
    </r>
    <r>
      <rPr>
        <sz val="11"/>
        <rFont val="Calibri"/>
        <family val="2"/>
      </rPr>
      <t xml:space="preserve"> Já presenteei-lhe com algum objeto pessoal que constitua elemento positivo de  rapport  energético entre nós dois?</t>
    </r>
  </si>
  <si>
    <r>
      <t xml:space="preserve">18. </t>
    </r>
    <r>
      <rPr>
        <b/>
        <sz val="11"/>
        <rFont val="Calibri"/>
        <family val="2"/>
      </rPr>
      <t>Primener.</t>
    </r>
    <r>
      <rPr>
        <sz val="11"/>
        <rFont val="Calibri"/>
        <family val="2"/>
      </rPr>
      <t xml:space="preserve"> Já identifiquei-lhe algum possível surto sadio de primener?</t>
    </r>
  </si>
  <si>
    <r>
      <t xml:space="preserve">19. </t>
    </r>
    <r>
      <rPr>
        <b/>
        <sz val="11"/>
        <rFont val="Calibri"/>
        <family val="2"/>
      </rPr>
      <t>Proéxis.</t>
    </r>
    <r>
      <rPr>
        <sz val="11"/>
        <rFont val="Calibri"/>
        <family val="2"/>
      </rPr>
      <t xml:space="preserve"> Tenho apoiado, com boa vontade e eficiência, sem competitividade, o ajuste consciente dela à proéxis?</t>
    </r>
  </si>
  <si>
    <r>
      <t xml:space="preserve">20. </t>
    </r>
    <r>
      <rPr>
        <b/>
        <sz val="11"/>
        <rFont val="Calibri"/>
        <family val="2"/>
      </rPr>
      <t xml:space="preserve">Projetarium. </t>
    </r>
    <r>
      <rPr>
        <sz val="11"/>
        <rFont val="Calibri"/>
        <family val="2"/>
      </rPr>
      <t>Já preparei-lhe e mantenho para ela um projetarium técnico e eficaz?</t>
    </r>
  </si>
  <si>
    <r>
      <t xml:space="preserve">21. </t>
    </r>
    <r>
      <rPr>
        <b/>
        <sz val="11"/>
        <rFont val="Calibri"/>
        <family val="2"/>
      </rPr>
      <t>Recéxis.</t>
    </r>
    <r>
      <rPr>
        <sz val="11"/>
        <rFont val="Calibri"/>
        <family val="2"/>
      </rPr>
      <t xml:space="preserve"> Já cedi tudo o que posso para que ela alcance êxito na execução da recéxis ou da invéxis?  </t>
    </r>
  </si>
  <si>
    <r>
      <t>23.</t>
    </r>
    <r>
      <rPr>
        <b/>
        <sz val="11"/>
        <rFont val="Calibri"/>
        <family val="2"/>
      </rPr>
      <t xml:space="preserve"> Sinalética. </t>
    </r>
    <r>
      <rPr>
        <sz val="11"/>
        <rFont val="Calibri"/>
        <family val="2"/>
      </rPr>
      <t xml:space="preserve"> Já apontei-lhe pistas para ela identificar, por si própria e em si mesma, a sinalética energética, intraconsciencial e parapsíquica pessoal?</t>
    </r>
  </si>
  <si>
    <r>
      <t xml:space="preserve">24. </t>
    </r>
    <r>
      <rPr>
        <b/>
        <sz val="11"/>
        <rFont val="Calibri"/>
        <family val="2"/>
      </rPr>
      <t xml:space="preserve">Trafares. </t>
    </r>
    <r>
      <rPr>
        <sz val="11"/>
        <rFont val="Calibri"/>
        <family val="2"/>
      </rPr>
      <t>Já forneci a ela a lista dos meus megatrafares pessoais, ou os trafares que consegui identificar em mim mesmo, até o momento, pedindo-lhe ajuda para eu melhorar-me  para ela  e em função dela?</t>
    </r>
  </si>
  <si>
    <r>
      <t xml:space="preserve">25. </t>
    </r>
    <r>
      <rPr>
        <b/>
        <sz val="11"/>
        <rFont val="Calibri"/>
        <family val="2"/>
      </rPr>
      <t>Trafores.</t>
    </r>
    <r>
      <rPr>
        <sz val="11"/>
        <rFont val="Calibri"/>
        <family val="2"/>
      </rPr>
      <t xml:space="preserve"> Já fiz uma exposição sincera dos megatrafores, ou trafores que já identifiquei nela ou dela, a fim de que ela os empregue no combate aos seus trafares pessoais?</t>
    </r>
  </si>
  <si>
    <r>
      <t xml:space="preserve">AUTENTICIDADE AFETIVA - </t>
    </r>
    <r>
      <rPr>
        <b/>
        <sz val="14"/>
        <color rgb="FFFF0000"/>
        <rFont val="Arial"/>
        <family val="2"/>
      </rPr>
      <t>MULHER</t>
    </r>
  </si>
  <si>
    <r>
      <t xml:space="preserve">1. </t>
    </r>
    <r>
      <rPr>
        <b/>
        <sz val="11"/>
        <rFont val="Calibri"/>
        <family val="2"/>
      </rPr>
      <t>Acoplamento.</t>
    </r>
    <r>
      <rPr>
        <sz val="11"/>
        <rFont val="Calibri"/>
        <family val="2"/>
      </rPr>
      <t xml:space="preserve">  Já fiz acoplamento áurico diretamente com essa conscin-parceira?</t>
    </r>
  </si>
  <si>
    <r>
      <t xml:space="preserve">2. </t>
    </r>
    <r>
      <rPr>
        <b/>
        <sz val="11"/>
        <rFont val="Calibri"/>
        <family val="2"/>
      </rPr>
      <t>Alcova.</t>
    </r>
    <r>
      <rPr>
        <sz val="11"/>
        <rFont val="Calibri"/>
        <family val="2"/>
      </rPr>
      <t xml:space="preserve">  Mantenho sempre, de minha parte, a  blindagem energética de nossa alcova?</t>
    </r>
  </si>
  <si>
    <r>
      <t>3.</t>
    </r>
    <r>
      <rPr>
        <b/>
        <sz val="11"/>
        <rFont val="Calibri"/>
        <family val="2"/>
      </rPr>
      <t xml:space="preserve"> Assédios.</t>
    </r>
    <r>
      <rPr>
        <sz val="11"/>
        <rFont val="Calibri"/>
        <family val="2"/>
      </rPr>
      <t xml:space="preserve"> Eu a assisto na superação de possíveis assédios inconscientes?</t>
    </r>
  </si>
  <si>
    <r>
      <t xml:space="preserve">4. </t>
    </r>
    <r>
      <rPr>
        <b/>
        <sz val="11"/>
        <rFont val="Calibri"/>
        <family val="2"/>
      </rPr>
      <t xml:space="preserve">Assins. </t>
    </r>
    <r>
      <rPr>
        <sz val="11"/>
        <rFont val="Calibri"/>
        <family val="2"/>
      </rPr>
      <t>Promovo assimilações simpáticas (assins) com a intenção de auscultar-lhe as energias conscienciais e o nível da saúde?</t>
    </r>
  </si>
  <si>
    <r>
      <t>9.</t>
    </r>
    <r>
      <rPr>
        <b/>
        <sz val="11"/>
        <rFont val="Calibri"/>
        <family val="2"/>
      </rPr>
      <t xml:space="preserve"> EV.</t>
    </r>
    <r>
      <rPr>
        <sz val="11"/>
        <rFont val="Calibri"/>
        <family val="2"/>
      </rPr>
      <t xml:space="preserve"> Venho cooperando realmente para que ela domine, por si mesma, a instalação do estado vibracional (EV)?</t>
    </r>
  </si>
  <si>
    <r>
      <t xml:space="preserve">14. </t>
    </r>
    <r>
      <rPr>
        <b/>
        <sz val="11"/>
        <rFont val="Calibri"/>
        <family val="2"/>
      </rPr>
      <t>PC.</t>
    </r>
    <r>
      <rPr>
        <sz val="11"/>
        <rFont val="Calibri"/>
        <family val="2"/>
      </rPr>
      <t xml:space="preserve"> Com os recursos de que disponho, já a ajudei a se projetar (projeção consciente ou PC) com lucidez, através do psicossoma, para outras dimensões conscienciais evoluídas e enriquecedoras?</t>
    </r>
  </si>
  <si>
    <r>
      <t xml:space="preserve">15. </t>
    </r>
    <r>
      <rPr>
        <b/>
        <sz val="11"/>
        <rFont val="Calibri"/>
        <family val="2"/>
      </rPr>
      <t>PCC.</t>
    </r>
    <r>
      <rPr>
        <sz val="11"/>
        <rFont val="Calibri"/>
        <family val="2"/>
      </rPr>
      <t xml:space="preserve">  Já consegui produzir uma projeção consciente conjunta (PCC) com ela?</t>
    </r>
  </si>
  <si>
    <r>
      <t>16.</t>
    </r>
    <r>
      <rPr>
        <b/>
        <sz val="11"/>
        <rFont val="Calibri"/>
        <family val="2"/>
      </rPr>
      <t xml:space="preserve"> Porão.</t>
    </r>
    <r>
      <rPr>
        <sz val="11"/>
        <rFont val="Calibri"/>
        <family val="2"/>
      </rPr>
      <t xml:space="preserve"> Já facilitei-lhe a libertação do porão consciencial e do subcérebro abdominal?</t>
    </r>
  </si>
  <si>
    <r>
      <t xml:space="preserve">19. </t>
    </r>
    <r>
      <rPr>
        <b/>
        <sz val="11"/>
        <rFont val="Calibri"/>
        <family val="2"/>
      </rPr>
      <t xml:space="preserve">Proéxis. </t>
    </r>
    <r>
      <rPr>
        <sz val="11"/>
        <rFont val="Calibri"/>
        <family val="2"/>
      </rPr>
      <t>Tenho apoiado, com boa vontade e eficiência, sem competitividade, o ajuste consciente dela à proéxis?</t>
    </r>
  </si>
  <si>
    <r>
      <t xml:space="preserve">20. </t>
    </r>
    <r>
      <rPr>
        <b/>
        <sz val="11"/>
        <rFont val="Calibri"/>
        <family val="2"/>
      </rPr>
      <t>Projetarium.</t>
    </r>
    <r>
      <rPr>
        <sz val="11"/>
        <rFont val="Calibri"/>
        <family val="2"/>
      </rPr>
      <t xml:space="preserve"> Já preparei-lhe e mantenho para ela um projetarium técnico e eficaz?</t>
    </r>
  </si>
  <si>
    <r>
      <t>21.</t>
    </r>
    <r>
      <rPr>
        <b/>
        <sz val="11"/>
        <rFont val="Calibri"/>
        <family val="2"/>
      </rPr>
      <t xml:space="preserve"> Recéxis.</t>
    </r>
    <r>
      <rPr>
        <sz val="11"/>
        <rFont val="Calibri"/>
        <family val="2"/>
      </rPr>
      <t xml:space="preserve"> Já cedi tudo o que posso para que ela alcance êxito na execução da recéxis ou da invéxis?  </t>
    </r>
  </si>
  <si>
    <r>
      <t xml:space="preserve">22. </t>
    </r>
    <r>
      <rPr>
        <b/>
        <sz val="11"/>
        <rFont val="Calibri"/>
        <family val="2"/>
      </rPr>
      <t>Sexualidade.</t>
    </r>
    <r>
      <rPr>
        <sz val="11"/>
        <rFont val="Calibri"/>
        <family val="2"/>
      </rPr>
      <t xml:space="preserve">  Venho fazendo amor diariamente, quando possível, com ela, a fim de mantê-la sem carência sexual e afetiva?</t>
    </r>
  </si>
  <si>
    <r>
      <t xml:space="preserve">23. </t>
    </r>
    <r>
      <rPr>
        <b/>
        <sz val="11"/>
        <rFont val="Calibri"/>
        <family val="2"/>
      </rPr>
      <t xml:space="preserve">Sinalética. </t>
    </r>
    <r>
      <rPr>
        <sz val="11"/>
        <rFont val="Calibri"/>
        <family val="2"/>
      </rPr>
      <t xml:space="preserve"> Já apontei-lhe pistas para ela identificar, por si própria e em si mesma, a sinalética energética, intraconsciencial e parapsíquica pessoal?</t>
    </r>
  </si>
  <si>
    <r>
      <t xml:space="preserve">24. </t>
    </r>
    <r>
      <rPr>
        <b/>
        <sz val="11"/>
        <rFont val="Calibri"/>
        <family val="2"/>
      </rPr>
      <t>Trafares</t>
    </r>
    <r>
      <rPr>
        <sz val="11"/>
        <rFont val="Calibri"/>
        <family val="2"/>
      </rPr>
      <t>. Já forneci a ela a lista dos meus megatrafares pessoais, ou os trafares que consegui identificar em mim mesmo, até o momento, pedindo-lhe ajuda para eu melhorar-me  para ela  e em função dela?</t>
    </r>
  </si>
  <si>
    <r>
      <t xml:space="preserve">Se o interessado ou interessada respondeu sim a, pelo menos, </t>
    </r>
    <r>
      <rPr>
        <b/>
        <sz val="11"/>
        <rFont val="Calibri"/>
        <family val="2"/>
      </rPr>
      <t>12 destas questões</t>
    </r>
    <r>
      <rPr>
        <sz val="11"/>
        <rFont val="Calibri"/>
        <family val="2"/>
      </rPr>
      <t>, a sua afetividade prática ou vivida,  é de bom nível conscienciológico, holossomático e parapsíquico.</t>
    </r>
  </si>
  <si>
    <t>COMPARATIVO DA AUTENCIDADE AFETIVA DA DUPLA</t>
  </si>
  <si>
    <t>Em caso positivo, marque com "x", na coluna "Assinalar", a questão correspondente.</t>
  </si>
  <si>
    <r>
      <t xml:space="preserve">Se você compõe com alguém uma dupla evolutiva com </t>
    </r>
    <r>
      <rPr>
        <b/>
        <sz val="10"/>
        <rFont val="Arial"/>
        <family val="2"/>
      </rPr>
      <t>10 destes itens ideais</t>
    </r>
    <r>
      <rPr>
        <sz val="10"/>
        <rFont val="Arial"/>
      </rPr>
      <t>, a possibilidade de êxito do seu convívio libertário, em dupla, está assegurada.</t>
    </r>
  </si>
  <si>
    <t>Aplicabilidade média das ideias básicas  é de</t>
  </si>
  <si>
    <t>Ideias básicas com 100% são</t>
  </si>
  <si>
    <r>
      <t xml:space="preserve">ESTADO DO AMOR CONSCIENCIAL PURO - </t>
    </r>
    <r>
      <rPr>
        <b/>
        <sz val="14"/>
        <color theme="3" tint="0.39997558519241921"/>
        <rFont val="Arial"/>
        <family val="2"/>
      </rPr>
      <t>HOMEM</t>
    </r>
  </si>
  <si>
    <r>
      <t xml:space="preserve">ESTADO DO AMOR CONSCIENCIAL PURO - </t>
    </r>
    <r>
      <rPr>
        <b/>
        <sz val="14"/>
        <color rgb="FFFF0000"/>
        <rFont val="Arial"/>
        <family val="2"/>
      </rPr>
      <t>MULHER</t>
    </r>
  </si>
  <si>
    <t>COMPARATIVO DO ESTADO DO AMOR CONSCIENCIAL PURO DA DUPLA EVOLUTIVA</t>
  </si>
  <si>
    <r>
      <t xml:space="preserve">Uma dupla evolutiva madura só é formada sobre os pilares sólidos da </t>
    </r>
    <r>
      <rPr>
        <b/>
        <sz val="10"/>
        <rFont val="Arial"/>
        <family val="2"/>
      </rPr>
      <t>maturidade consciencial</t>
    </r>
    <r>
      <rPr>
        <sz val="10"/>
        <rFont val="Arial"/>
        <family val="2"/>
      </rPr>
      <t xml:space="preserve">. </t>
    </r>
  </si>
  <si>
    <t>Qual o meu saldo evolutivo, cosmoético, grupocármico, na condição de componente de minha dupla evolutiva?</t>
  </si>
  <si>
    <t>ORIENTAÇÕES GERAIS PARA PREENCHIMENTO DA PLANILHA DA DUPLA EVOLUTIVA</t>
  </si>
  <si>
    <t>2. Sugerimos a leitura desse material para melhor entendimento da planilha.</t>
  </si>
  <si>
    <r>
      <rPr>
        <i/>
        <sz val="10"/>
        <rFont val="Arial"/>
        <family val="2"/>
      </rPr>
      <t>Download</t>
    </r>
    <r>
      <rPr>
        <sz val="10"/>
        <rFont val="Arial"/>
        <family val="2"/>
      </rPr>
      <t xml:space="preserve"> do verbete:</t>
    </r>
  </si>
  <si>
    <r>
      <rPr>
        <i/>
        <sz val="10"/>
        <rFont val="Arial"/>
        <family val="2"/>
      </rPr>
      <t>Download</t>
    </r>
    <r>
      <rPr>
        <sz val="10"/>
        <rFont val="Arial"/>
        <family val="2"/>
      </rPr>
      <t xml:space="preserve"> do livro:</t>
    </r>
  </si>
  <si>
    <t>DUPLA EVOLUTIVA</t>
  </si>
  <si>
    <t xml:space="preserve">RAIZ DO TEMPERAMENTO </t>
  </si>
  <si>
    <t>3. A planilha está distribuida em 18 etapas, sendo as 7 primeiras etapas relacionadas ao verbete Raiz do Temperamento e as demais etapas ao livro da Dupla Evolutiva.</t>
  </si>
  <si>
    <t>1. Essa a planilha foi elaborada a partir do verbete da Enciclopédia da Conscienciologia e do livro Manual da Dupla Evolutiva.</t>
  </si>
  <si>
    <r>
      <rPr>
        <b/>
        <sz val="10"/>
        <rFont val="Arial"/>
        <family val="2"/>
      </rPr>
      <t>Constância.</t>
    </r>
    <r>
      <rPr>
        <sz val="10"/>
        <rFont val="Arial"/>
      </rPr>
      <t xml:space="preserve"> Em uma avaliação autocrítica, vale o esforço de o parceiro (ou a parceira) da dupla evolutiva fazer uma pergunta relevante: </t>
    </r>
  </si>
  <si>
    <t>Quais são minhas relações afetivas puras em confronto com a  constância monogâmica evoluída (dupla evolutiva) e a inconstância poligâmica imatura (divórcios, desquites, separações)?</t>
  </si>
  <si>
    <t>Responda aqui...........</t>
  </si>
  <si>
    <t xml:space="preserve">Pela parassociologia, importa ao parceiro (ou parceira) da dupla evolutiva fazer uma pergunta pertinente: </t>
  </si>
  <si>
    <t>Quais as influências boas ou indignas da parentela do meu parceiro (ou parceira) sobre mim?</t>
  </si>
  <si>
    <r>
      <t xml:space="preserve">QUESTIONOLOGIA 2 - </t>
    </r>
    <r>
      <rPr>
        <b/>
        <sz val="14"/>
        <color theme="3" tint="0.39997558519241921"/>
        <rFont val="Arial"/>
        <family val="2"/>
      </rPr>
      <t>HOMEM</t>
    </r>
  </si>
  <si>
    <r>
      <t xml:space="preserve">QUESTIONOLOGIA 2 - </t>
    </r>
    <r>
      <rPr>
        <b/>
        <sz val="14"/>
        <color rgb="FFFF0000"/>
        <rFont val="Arial"/>
        <family val="2"/>
      </rPr>
      <t>MULHER</t>
    </r>
  </si>
</sst>
</file>

<file path=xl/styles.xml><?xml version="1.0" encoding="utf-8"?>
<styleSheet xmlns="http://schemas.openxmlformats.org/spreadsheetml/2006/main">
  <numFmts count="1">
    <numFmt numFmtId="164" formatCode="0.0%"/>
  </numFmts>
  <fonts count="40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u/>
      <sz val="10"/>
      <color theme="10"/>
      <name val="Arial"/>
    </font>
    <font>
      <b/>
      <sz val="10"/>
      <color theme="3" tint="0.39997558519241921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0"/>
      <color theme="0"/>
      <name val="Arial"/>
      <family val="2"/>
    </font>
    <font>
      <i/>
      <sz val="9"/>
      <name val="Arial"/>
      <family val="2"/>
    </font>
    <font>
      <b/>
      <sz val="11"/>
      <color theme="0"/>
      <name val="Arial"/>
      <family val="2"/>
    </font>
    <font>
      <b/>
      <sz val="11"/>
      <name val="Calibri"/>
      <family val="2"/>
    </font>
    <font>
      <sz val="8"/>
      <color indexed="81"/>
      <name val="Tahoma"/>
      <charset val="1"/>
    </font>
    <font>
      <sz val="8"/>
      <color indexed="81"/>
      <name val="Tahoma"/>
      <family val="2"/>
    </font>
    <font>
      <i/>
      <sz val="16"/>
      <name val="Arial"/>
      <family val="2"/>
    </font>
    <font>
      <b/>
      <i/>
      <sz val="16"/>
      <name val="Arial"/>
      <family val="2"/>
    </font>
    <font>
      <b/>
      <sz val="14"/>
      <color theme="0"/>
      <name val="Arial"/>
      <family val="2"/>
    </font>
    <font>
      <sz val="14"/>
      <name val="Arial"/>
      <family val="2"/>
    </font>
    <font>
      <b/>
      <sz val="16"/>
      <name val="Arial"/>
      <family val="2"/>
    </font>
    <font>
      <sz val="11"/>
      <name val="Calibri"/>
      <family val="2"/>
    </font>
    <font>
      <b/>
      <sz val="12"/>
      <name val="Arial"/>
      <family val="2"/>
    </font>
    <font>
      <b/>
      <sz val="12"/>
      <color theme="0"/>
      <name val="Arial"/>
      <family val="2"/>
    </font>
    <font>
      <sz val="12"/>
      <name val="Arial"/>
      <family val="2"/>
    </font>
    <font>
      <b/>
      <sz val="10"/>
      <color rgb="FFFF0000"/>
      <name val="Arial"/>
      <family val="2"/>
    </font>
    <font>
      <b/>
      <sz val="14"/>
      <color rgb="FFFF000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b/>
      <sz val="18"/>
      <name val="Arial"/>
      <family val="2"/>
    </font>
    <font>
      <sz val="10"/>
      <name val="Arial"/>
    </font>
    <font>
      <sz val="8"/>
      <name val="Arial"/>
      <family val="2"/>
    </font>
    <font>
      <b/>
      <sz val="11"/>
      <color rgb="FFFF0000"/>
      <name val="Arial"/>
      <family val="2"/>
    </font>
    <font>
      <sz val="11"/>
      <color theme="0"/>
      <name val="Arial"/>
      <family val="2"/>
    </font>
    <font>
      <b/>
      <i/>
      <sz val="18"/>
      <name val="Arial"/>
      <family val="2"/>
    </font>
    <font>
      <b/>
      <sz val="14"/>
      <color theme="3" tint="0.39997558519241921"/>
      <name val="Arial"/>
      <family val="2"/>
    </font>
    <font>
      <b/>
      <sz val="14"/>
      <color theme="4" tint="-0.249977111117893"/>
      <name val="Arial"/>
      <family val="2"/>
    </font>
    <font>
      <b/>
      <sz val="12"/>
      <color theme="1"/>
      <name val="Arial"/>
      <family val="2"/>
    </font>
    <font>
      <sz val="11"/>
      <color theme="0"/>
      <name val="Calibri"/>
      <family val="2"/>
    </font>
    <font>
      <sz val="10"/>
      <color theme="3" tint="-0.249977111117893"/>
      <name val="Arial"/>
      <family val="2"/>
    </font>
    <font>
      <b/>
      <sz val="11"/>
      <color theme="4" tint="-0.249977111117893"/>
      <name val="Arial"/>
      <family val="2"/>
    </font>
    <font>
      <b/>
      <sz val="10"/>
      <color rgb="FF0070C0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-0.249977111117893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dotted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/>
      <right/>
      <top/>
      <bottom style="dashed">
        <color auto="1"/>
      </bottom>
      <diagonal/>
    </border>
    <border>
      <left/>
      <right/>
      <top style="thin">
        <color indexed="64"/>
      </top>
      <bottom style="dashed">
        <color auto="1"/>
      </bottom>
      <diagonal/>
    </border>
    <border>
      <left/>
      <right/>
      <top style="dashed">
        <color auto="1"/>
      </top>
      <bottom/>
      <diagonal/>
    </border>
    <border>
      <left/>
      <right/>
      <top style="dashed">
        <color auto="1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dashed">
        <color auto="1"/>
      </left>
      <right/>
      <top style="dashed">
        <color auto="1"/>
      </top>
      <bottom/>
      <diagonal/>
    </border>
    <border>
      <left/>
      <right style="dashed">
        <color auto="1"/>
      </right>
      <top style="dashed">
        <color auto="1"/>
      </top>
      <bottom/>
      <diagonal/>
    </border>
    <border>
      <left style="dashed">
        <color auto="1"/>
      </left>
      <right/>
      <top/>
      <bottom style="dashed">
        <color auto="1"/>
      </bottom>
      <diagonal/>
    </border>
    <border>
      <left/>
      <right style="dashed">
        <color auto="1"/>
      </right>
      <top/>
      <bottom style="dashed">
        <color auto="1"/>
      </bottom>
      <diagonal/>
    </border>
    <border>
      <left style="dashed">
        <color auto="1"/>
      </left>
      <right/>
      <top/>
      <bottom/>
      <diagonal/>
    </border>
    <border>
      <left/>
      <right style="dashed">
        <color auto="1"/>
      </right>
      <top/>
      <bottom/>
      <diagonal/>
    </border>
    <border>
      <left style="dashed">
        <color auto="1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dashed">
        <color auto="1"/>
      </right>
      <top/>
      <bottom style="medium">
        <color rgb="FFFF0000"/>
      </bottom>
      <diagonal/>
    </border>
    <border>
      <left/>
      <right/>
      <top style="medium">
        <color rgb="FFFF0000"/>
      </top>
      <bottom/>
      <diagonal/>
    </border>
    <border>
      <left style="medium">
        <color rgb="FF00B0F0"/>
      </left>
      <right style="medium">
        <color rgb="FF00B0F0"/>
      </right>
      <top style="medium">
        <color rgb="FF00B0F0"/>
      </top>
      <bottom style="medium">
        <color rgb="FF00B0F0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/>
      <top/>
      <bottom/>
      <diagonal/>
    </border>
    <border>
      <left/>
      <right style="thick">
        <color rgb="FFFF0000"/>
      </right>
      <top/>
      <bottom/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/>
      <bottom style="medium">
        <color rgb="FFFF0000"/>
      </bottom>
      <diagonal/>
    </border>
  </borders>
  <cellStyleXfs count="4">
    <xf numFmtId="0" fontId="0" fillId="0" borderId="0"/>
    <xf numFmtId="0" fontId="2" fillId="0" borderId="0"/>
    <xf numFmtId="0" fontId="3" fillId="0" borderId="0" applyNumberFormat="0" applyFill="0" applyBorder="0" applyAlignment="0" applyProtection="0">
      <alignment vertical="top"/>
      <protection locked="0"/>
    </xf>
    <xf numFmtId="9" fontId="28" fillId="0" borderId="0" applyFont="0" applyFill="0" applyBorder="0" applyAlignment="0" applyProtection="0"/>
  </cellStyleXfs>
  <cellXfs count="300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>
      <alignment vertical="top"/>
    </xf>
    <xf numFmtId="0" fontId="2" fillId="0" borderId="0" xfId="0" applyFont="1" applyAlignment="1">
      <alignment horizontal="center" vertical="center"/>
    </xf>
    <xf numFmtId="0" fontId="1" fillId="3" borderId="3" xfId="0" applyFont="1" applyFill="1" applyBorder="1" applyAlignment="1">
      <alignment horizontal="right" vertical="center"/>
    </xf>
    <xf numFmtId="0" fontId="1" fillId="0" borderId="3" xfId="0" applyFont="1" applyFill="1" applyBorder="1" applyAlignment="1">
      <alignment horizontal="right" vertical="center"/>
    </xf>
    <xf numFmtId="0" fontId="1" fillId="6" borderId="0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vertical="center"/>
    </xf>
    <xf numFmtId="0" fontId="1" fillId="3" borderId="3" xfId="0" applyFont="1" applyFill="1" applyBorder="1"/>
    <xf numFmtId="0" fontId="1" fillId="4" borderId="4" xfId="0" applyFont="1" applyFill="1" applyBorder="1" applyAlignment="1">
      <alignment horizontal="center" vertical="center"/>
    </xf>
    <xf numFmtId="0" fontId="1" fillId="6" borderId="3" xfId="0" applyFont="1" applyFill="1" applyBorder="1" applyAlignment="1">
      <alignment horizontal="right" vertical="center"/>
    </xf>
    <xf numFmtId="0" fontId="1" fillId="6" borderId="3" xfId="0" applyFont="1" applyFill="1" applyBorder="1" applyAlignment="1">
      <alignment vertical="center"/>
    </xf>
    <xf numFmtId="0" fontId="1" fillId="6" borderId="3" xfId="0" applyFont="1" applyFill="1" applyBorder="1"/>
    <xf numFmtId="0" fontId="0" fillId="3" borderId="0" xfId="0" applyFill="1" applyBorder="1"/>
    <xf numFmtId="0" fontId="1" fillId="0" borderId="3" xfId="0" applyFont="1" applyFill="1" applyBorder="1" applyAlignment="1">
      <alignment horizontal="right" vertical="center" wrapText="1"/>
    </xf>
    <xf numFmtId="0" fontId="0" fillId="3" borderId="0" xfId="0" applyFill="1" applyBorder="1" applyAlignment="1">
      <alignment horizontal="center"/>
    </xf>
    <xf numFmtId="0" fontId="0" fillId="3" borderId="5" xfId="0" applyFill="1" applyBorder="1"/>
    <xf numFmtId="0" fontId="0" fillId="6" borderId="0" xfId="0" applyFill="1" applyBorder="1" applyAlignment="1">
      <alignment horizontal="center"/>
    </xf>
    <xf numFmtId="0" fontId="0" fillId="6" borderId="0" xfId="0" applyFill="1" applyBorder="1"/>
    <xf numFmtId="0" fontId="1" fillId="6" borderId="6" xfId="0" applyFont="1" applyFill="1" applyBorder="1"/>
    <xf numFmtId="0" fontId="0" fillId="6" borderId="5" xfId="0" applyFill="1" applyBorder="1"/>
    <xf numFmtId="0" fontId="0" fillId="2" borderId="0" xfId="0" applyFill="1"/>
    <xf numFmtId="0" fontId="1" fillId="2" borderId="1" xfId="0" applyFont="1" applyFill="1" applyBorder="1"/>
    <xf numFmtId="0" fontId="1" fillId="7" borderId="8" xfId="0" applyFont="1" applyFill="1" applyBorder="1"/>
    <xf numFmtId="0" fontId="0" fillId="7" borderId="7" xfId="0" applyFill="1" applyBorder="1"/>
    <xf numFmtId="0" fontId="0" fillId="7" borderId="0" xfId="0" applyFill="1" applyBorder="1"/>
    <xf numFmtId="0" fontId="0" fillId="7" borderId="5" xfId="0" applyFill="1" applyBorder="1"/>
    <xf numFmtId="0" fontId="1" fillId="5" borderId="8" xfId="0" applyFont="1" applyFill="1" applyBorder="1"/>
    <xf numFmtId="0" fontId="0" fillId="5" borderId="7" xfId="0" applyFill="1" applyBorder="1"/>
    <xf numFmtId="0" fontId="0" fillId="5" borderId="0" xfId="0" applyFill="1" applyBorder="1"/>
    <xf numFmtId="0" fontId="0" fillId="5" borderId="5" xfId="0" applyFill="1" applyBorder="1"/>
    <xf numFmtId="0" fontId="0" fillId="5" borderId="0" xfId="0" applyFill="1" applyBorder="1" applyAlignment="1"/>
    <xf numFmtId="0" fontId="0" fillId="0" borderId="0" xfId="0" applyAlignment="1" applyProtection="1">
      <alignment horizont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1" fillId="0" borderId="3" xfId="0" applyFont="1" applyFill="1" applyBorder="1" applyAlignment="1" applyProtection="1">
      <alignment vertical="center"/>
      <protection locked="0"/>
    </xf>
    <xf numFmtId="0" fontId="1" fillId="0" borderId="3" xfId="0" applyFont="1" applyFill="1" applyBorder="1" applyAlignment="1" applyProtection="1">
      <alignment horizontal="right" vertical="center" wrapText="1"/>
      <protection locked="0"/>
    </xf>
    <xf numFmtId="0" fontId="1" fillId="0" borderId="3" xfId="0" applyFont="1" applyFill="1" applyBorder="1" applyAlignment="1" applyProtection="1">
      <alignment horizontal="right" vertical="center"/>
      <protection locked="0"/>
    </xf>
    <xf numFmtId="0" fontId="1" fillId="0" borderId="0" xfId="0" applyFont="1" applyFill="1" applyBorder="1" applyAlignment="1" applyProtection="1">
      <alignment horizontal="right" vertical="center" wrapText="1"/>
      <protection locked="0"/>
    </xf>
    <xf numFmtId="0" fontId="1" fillId="0" borderId="0" xfId="0" applyFont="1" applyFill="1" applyBorder="1" applyAlignment="1" applyProtection="1">
      <alignment horizontal="right" vertical="center"/>
      <protection locked="0"/>
    </xf>
    <xf numFmtId="0" fontId="2" fillId="0" borderId="2" xfId="0" applyFont="1" applyFill="1" applyBorder="1" applyAlignment="1" applyProtection="1">
      <alignment horizontal="left" vertical="top" wrapText="1"/>
      <protection locked="0"/>
    </xf>
    <xf numFmtId="0" fontId="0" fillId="0" borderId="2" xfId="0" applyFill="1" applyBorder="1" applyAlignment="1" applyProtection="1">
      <alignment horizontal="left" vertical="top" wrapText="1"/>
      <protection locked="0"/>
    </xf>
    <xf numFmtId="0" fontId="2" fillId="3" borderId="3" xfId="0" applyFont="1" applyFill="1" applyBorder="1" applyAlignment="1">
      <alignment horizontal="left" vertical="top" wrapText="1"/>
    </xf>
    <xf numFmtId="0" fontId="0" fillId="3" borderId="3" xfId="0" applyFill="1" applyBorder="1" applyAlignment="1">
      <alignment horizontal="left" vertical="top" wrapText="1"/>
    </xf>
    <xf numFmtId="0" fontId="0" fillId="3" borderId="5" xfId="0" applyFill="1" applyBorder="1" applyAlignment="1">
      <alignment horizontal="left" vertical="top" wrapText="1"/>
    </xf>
    <xf numFmtId="0" fontId="1" fillId="6" borderId="0" xfId="0" applyFont="1" applyFill="1" applyBorder="1" applyAlignment="1">
      <alignment horizontal="left" vertical="top"/>
    </xf>
    <xf numFmtId="0" fontId="2" fillId="6" borderId="3" xfId="0" applyFont="1" applyFill="1" applyBorder="1" applyAlignment="1">
      <alignment horizontal="left" vertical="top" wrapText="1"/>
    </xf>
    <xf numFmtId="0" fontId="0" fillId="6" borderId="3" xfId="0" applyFill="1" applyBorder="1" applyAlignment="1">
      <alignment horizontal="left" vertical="top" wrapText="1"/>
    </xf>
    <xf numFmtId="0" fontId="0" fillId="6" borderId="6" xfId="0" applyFill="1" applyBorder="1" applyAlignment="1">
      <alignment horizontal="left" vertical="top" wrapText="1"/>
    </xf>
    <xf numFmtId="0" fontId="0" fillId="2" borderId="1" xfId="0" applyFill="1" applyBorder="1" applyAlignment="1">
      <alignment horizontal="left" vertical="top" wrapText="1"/>
    </xf>
    <xf numFmtId="0" fontId="0" fillId="2" borderId="0" xfId="0" applyFill="1" applyAlignment="1">
      <alignment horizontal="left" vertical="top" wrapText="1"/>
    </xf>
    <xf numFmtId="0" fontId="0" fillId="7" borderId="8" xfId="0" applyFill="1" applyBorder="1" applyAlignment="1">
      <alignment horizontal="left" vertical="top" wrapText="1"/>
    </xf>
    <xf numFmtId="0" fontId="0" fillId="7" borderId="0" xfId="0" applyFill="1" applyBorder="1" applyAlignment="1">
      <alignment horizontal="left" vertical="top" wrapText="1"/>
    </xf>
    <xf numFmtId="0" fontId="0" fillId="7" borderId="5" xfId="0" applyFill="1" applyBorder="1" applyAlignment="1">
      <alignment horizontal="left" vertical="top" wrapText="1"/>
    </xf>
    <xf numFmtId="0" fontId="0" fillId="5" borderId="8" xfId="0" applyFill="1" applyBorder="1" applyAlignment="1">
      <alignment horizontal="left" vertical="top" wrapText="1"/>
    </xf>
    <xf numFmtId="0" fontId="0" fillId="5" borderId="0" xfId="0" applyFill="1" applyBorder="1" applyAlignment="1">
      <alignment horizontal="left" vertical="top" wrapText="1"/>
    </xf>
    <xf numFmtId="0" fontId="0" fillId="5" borderId="5" xfId="0" applyFill="1" applyBorder="1" applyAlignment="1">
      <alignment horizontal="left" vertical="top" wrapText="1"/>
    </xf>
    <xf numFmtId="0" fontId="5" fillId="0" borderId="0" xfId="0" applyFont="1" applyAlignment="1">
      <alignment horizont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horizontal="right"/>
    </xf>
    <xf numFmtId="0" fontId="8" fillId="0" borderId="0" xfId="0" applyFont="1"/>
    <xf numFmtId="0" fontId="6" fillId="0" borderId="9" xfId="0" applyFont="1" applyBorder="1" applyAlignment="1">
      <alignment horizontal="center" vertical="center"/>
    </xf>
    <xf numFmtId="0" fontId="2" fillId="0" borderId="0" xfId="0" applyFont="1" applyAlignment="1" applyProtection="1">
      <alignment horizontal="center" vertical="center"/>
      <protection locked="0"/>
    </xf>
    <xf numFmtId="0" fontId="7" fillId="0" borderId="0" xfId="0" applyFont="1"/>
    <xf numFmtId="0" fontId="6" fillId="10" borderId="0" xfId="0" applyFont="1" applyFill="1"/>
    <xf numFmtId="0" fontId="7" fillId="0" borderId="1" xfId="0" applyFont="1" applyBorder="1" applyAlignment="1" applyProtection="1">
      <alignment horizontal="left" vertical="top" wrapText="1"/>
      <protection locked="0"/>
    </xf>
    <xf numFmtId="0" fontId="0" fillId="3" borderId="0" xfId="0" applyFill="1" applyBorder="1" applyAlignment="1">
      <alignment horizontal="center"/>
    </xf>
    <xf numFmtId="0" fontId="0" fillId="6" borderId="0" xfId="0" applyFill="1" applyBorder="1" applyAlignment="1">
      <alignment horizontal="center"/>
    </xf>
    <xf numFmtId="0" fontId="14" fillId="10" borderId="0" xfId="0" applyFont="1" applyFill="1" applyAlignment="1">
      <alignment horizontal="center"/>
    </xf>
    <xf numFmtId="0" fontId="1" fillId="0" borderId="10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11" borderId="7" xfId="0" applyFont="1" applyFill="1" applyBorder="1" applyAlignment="1" applyProtection="1">
      <alignment horizontal="center" vertical="center"/>
      <protection locked="0"/>
    </xf>
    <xf numFmtId="0" fontId="1" fillId="11" borderId="0" xfId="0" applyFont="1" applyFill="1" applyBorder="1" applyAlignment="1" applyProtection="1">
      <alignment horizontal="center" vertical="center"/>
      <protection locked="0"/>
    </xf>
    <xf numFmtId="0" fontId="1" fillId="12" borderId="0" xfId="0" applyFont="1" applyFill="1" applyBorder="1" applyAlignment="1" applyProtection="1">
      <alignment horizontal="center" vertical="center"/>
      <protection locked="0"/>
    </xf>
    <xf numFmtId="0" fontId="1" fillId="6" borderId="5" xfId="0" applyFont="1" applyFill="1" applyBorder="1" applyAlignment="1" applyProtection="1">
      <alignment horizontal="center" vertical="center"/>
      <protection locked="0"/>
    </xf>
    <xf numFmtId="0" fontId="1" fillId="12" borderId="0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Border="1" applyAlignment="1" applyProtection="1">
      <alignment horizontal="center" vertical="center"/>
      <protection locked="0"/>
    </xf>
    <xf numFmtId="0" fontId="1" fillId="13" borderId="0" xfId="0" applyFont="1" applyFill="1" applyBorder="1" applyAlignment="1" applyProtection="1">
      <alignment horizontal="center" vertical="center"/>
      <protection locked="0"/>
    </xf>
    <xf numFmtId="0" fontId="1" fillId="16" borderId="0" xfId="0" applyFont="1" applyFill="1" applyBorder="1" applyAlignment="1" applyProtection="1">
      <alignment horizontal="center" vertical="center"/>
      <protection locked="0"/>
    </xf>
    <xf numFmtId="0" fontId="1" fillId="16" borderId="0" xfId="0" applyFont="1" applyFill="1" applyBorder="1" applyAlignment="1" applyProtection="1">
      <alignment horizontal="center" vertical="center" wrapText="1"/>
      <protection locked="0"/>
    </xf>
    <xf numFmtId="0" fontId="1" fillId="14" borderId="0" xfId="0" applyFont="1" applyFill="1" applyBorder="1" applyAlignment="1" applyProtection="1">
      <alignment horizontal="center" vertical="center"/>
      <protection locked="0"/>
    </xf>
    <xf numFmtId="0" fontId="0" fillId="0" borderId="0" xfId="0" applyFill="1"/>
    <xf numFmtId="0" fontId="1" fillId="0" borderId="16" xfId="0" applyFont="1" applyBorder="1" applyAlignment="1">
      <alignment horizontal="center" vertical="center"/>
    </xf>
    <xf numFmtId="0" fontId="1" fillId="3" borderId="17" xfId="0" applyFont="1" applyFill="1" applyBorder="1" applyAlignment="1" applyProtection="1">
      <alignment horizontal="center" vertical="center"/>
      <protection locked="0"/>
    </xf>
    <xf numFmtId="0" fontId="1" fillId="0" borderId="18" xfId="0" applyFont="1" applyBorder="1" applyAlignment="1">
      <alignment horizontal="center" vertical="center"/>
    </xf>
    <xf numFmtId="0" fontId="1" fillId="15" borderId="0" xfId="0" applyFont="1" applyFill="1" applyBorder="1" applyAlignment="1" applyProtection="1">
      <alignment horizontal="center" vertical="center" wrapText="1"/>
      <protection locked="0"/>
    </xf>
    <xf numFmtId="0" fontId="1" fillId="0" borderId="17" xfId="0" applyFont="1" applyBorder="1" applyAlignment="1">
      <alignment horizontal="center" vertical="center"/>
    </xf>
    <xf numFmtId="0" fontId="1" fillId="6" borderId="17" xfId="0" applyFont="1" applyFill="1" applyBorder="1" applyAlignment="1" applyProtection="1">
      <alignment horizontal="center" vertical="center"/>
      <protection locked="0"/>
    </xf>
    <xf numFmtId="0" fontId="1" fillId="6" borderId="17" xfId="0" applyFont="1" applyFill="1" applyBorder="1" applyAlignment="1" applyProtection="1">
      <alignment horizontal="center" vertical="center" wrapText="1"/>
      <protection locked="0"/>
    </xf>
    <xf numFmtId="0" fontId="1" fillId="17" borderId="0" xfId="0" applyFont="1" applyFill="1" applyBorder="1" applyAlignment="1" applyProtection="1">
      <alignment horizontal="center" vertical="center"/>
      <protection locked="0"/>
    </xf>
    <xf numFmtId="0" fontId="1" fillId="2" borderId="17" xfId="0" applyFont="1" applyFill="1" applyBorder="1" applyAlignment="1" applyProtection="1">
      <alignment horizontal="center" vertical="center"/>
      <protection locked="0"/>
    </xf>
    <xf numFmtId="0" fontId="1" fillId="7" borderId="17" xfId="0" applyFont="1" applyFill="1" applyBorder="1" applyAlignment="1" applyProtection="1">
      <alignment horizontal="center" vertical="center" wrapText="1"/>
      <protection locked="0"/>
    </xf>
    <xf numFmtId="0" fontId="1" fillId="7" borderId="17" xfId="0" applyFont="1" applyFill="1" applyBorder="1" applyAlignment="1" applyProtection="1">
      <alignment horizontal="center" vertical="center"/>
      <protection locked="0"/>
    </xf>
    <xf numFmtId="0" fontId="1" fillId="4" borderId="17" xfId="0" applyFont="1" applyFill="1" applyBorder="1" applyAlignment="1" applyProtection="1">
      <alignment horizontal="center" vertical="center"/>
      <protection locked="0"/>
    </xf>
    <xf numFmtId="0" fontId="2" fillId="0" borderId="0" xfId="0" applyFont="1"/>
    <xf numFmtId="0" fontId="5" fillId="0" borderId="0" xfId="0" applyFont="1" applyBorder="1" applyAlignment="1" applyProtection="1">
      <alignment horizontal="center" vertical="center"/>
      <protection locked="0"/>
    </xf>
    <xf numFmtId="0" fontId="17" fillId="0" borderId="0" xfId="0" applyFont="1"/>
    <xf numFmtId="0" fontId="1" fillId="0" borderId="19" xfId="0" applyFont="1" applyBorder="1" applyAlignment="1">
      <alignment horizontal="center" vertical="center"/>
    </xf>
    <xf numFmtId="0" fontId="1" fillId="15" borderId="19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right"/>
    </xf>
    <xf numFmtId="0" fontId="8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9" fillId="0" borderId="0" xfId="0" applyFont="1" applyAlignment="1">
      <alignment horizontal="justify"/>
    </xf>
    <xf numFmtId="0" fontId="0" fillId="0" borderId="0" xfId="0" applyAlignment="1">
      <alignment vertical="center" wrapText="1"/>
    </xf>
    <xf numFmtId="0" fontId="19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 applyProtection="1">
      <alignment vertical="center"/>
      <protection locked="0"/>
    </xf>
    <xf numFmtId="0" fontId="1" fillId="0" borderId="0" xfId="0" applyFont="1" applyAlignment="1" applyProtection="1">
      <alignment vertical="center"/>
    </xf>
    <xf numFmtId="0" fontId="19" fillId="3" borderId="0" xfId="0" applyFont="1" applyFill="1" applyAlignment="1">
      <alignment vertical="center" wrapText="1"/>
    </xf>
    <xf numFmtId="0" fontId="20" fillId="0" borderId="20" xfId="0" applyFont="1" applyBorder="1" applyAlignment="1">
      <alignment horizontal="center" vertical="center"/>
    </xf>
    <xf numFmtId="0" fontId="21" fillId="18" borderId="20" xfId="0" applyFont="1" applyFill="1" applyBorder="1" applyAlignment="1">
      <alignment horizontal="center" vertical="center"/>
    </xf>
    <xf numFmtId="0" fontId="19" fillId="7" borderId="0" xfId="0" applyFont="1" applyFill="1" applyAlignment="1">
      <alignment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21" fillId="18" borderId="0" xfId="0" applyFont="1" applyFill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1" fillId="19" borderId="0" xfId="0" applyFont="1" applyFill="1" applyAlignment="1">
      <alignment horizontal="center" vertical="center"/>
    </xf>
    <xf numFmtId="0" fontId="22" fillId="0" borderId="0" xfId="0" applyFont="1"/>
    <xf numFmtId="0" fontId="20" fillId="0" borderId="0" xfId="0" applyFont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9" fillId="0" borderId="21" xfId="0" applyFont="1" applyFill="1" applyBorder="1" applyAlignment="1">
      <alignment horizontal="center" vertical="center" wrapText="1"/>
    </xf>
    <xf numFmtId="0" fontId="23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0" fillId="10" borderId="0" xfId="0" applyFont="1" applyFill="1" applyAlignment="1">
      <alignment horizontal="center" vertical="center"/>
    </xf>
    <xf numFmtId="0" fontId="19" fillId="0" borderId="0" xfId="0" applyFont="1" applyAlignment="1">
      <alignment vertical="top" wrapText="1"/>
    </xf>
    <xf numFmtId="0" fontId="1" fillId="0" borderId="0" xfId="0" applyFont="1"/>
    <xf numFmtId="0" fontId="0" fillId="0" borderId="0" xfId="0" applyAlignment="1">
      <alignment vertical="center" wrapText="1"/>
    </xf>
    <xf numFmtId="0" fontId="25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21" xfId="0" applyBorder="1" applyAlignment="1">
      <alignment vertical="center"/>
    </xf>
    <xf numFmtId="0" fontId="2" fillId="0" borderId="21" xfId="0" applyFont="1" applyBorder="1" applyAlignment="1">
      <alignment vertical="center"/>
    </xf>
    <xf numFmtId="0" fontId="0" fillId="3" borderId="21" xfId="0" applyFill="1" applyBorder="1" applyAlignment="1">
      <alignment vertical="center"/>
    </xf>
    <xf numFmtId="0" fontId="0" fillId="7" borderId="21" xfId="0" applyFill="1" applyBorder="1" applyAlignment="1">
      <alignment vertical="center"/>
    </xf>
    <xf numFmtId="0" fontId="2" fillId="7" borderId="21" xfId="0" applyFont="1" applyFill="1" applyBorder="1" applyAlignment="1">
      <alignment vertical="center"/>
    </xf>
    <xf numFmtId="0" fontId="2" fillId="0" borderId="21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6" fillId="0" borderId="0" xfId="0" applyFont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9" xfId="0" applyBorder="1"/>
    <xf numFmtId="0" fontId="0" fillId="0" borderId="0" xfId="0" applyAlignment="1">
      <alignment vertical="top" wrapText="1"/>
    </xf>
    <xf numFmtId="0" fontId="5" fillId="0" borderId="0" xfId="0" applyFont="1" applyAlignment="1">
      <alignment vertical="center"/>
    </xf>
    <xf numFmtId="9" fontId="0" fillId="0" borderId="0" xfId="0" applyNumberFormat="1" applyAlignment="1">
      <alignment horizontal="center" vertical="center"/>
    </xf>
    <xf numFmtId="0" fontId="30" fillId="0" borderId="30" xfId="0" applyFont="1" applyBorder="1" applyAlignment="1">
      <alignment horizontal="right"/>
    </xf>
    <xf numFmtId="9" fontId="24" fillId="0" borderId="3" xfId="0" applyNumberFormat="1" applyFont="1" applyBorder="1" applyAlignment="1">
      <alignment horizontal="center"/>
    </xf>
    <xf numFmtId="0" fontId="29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0" fillId="10" borderId="0" xfId="0" applyFill="1" applyAlignment="1">
      <alignment vertical="center"/>
    </xf>
    <xf numFmtId="0" fontId="0" fillId="10" borderId="0" xfId="0" applyFill="1" applyAlignment="1">
      <alignment vertical="center" wrapText="1"/>
    </xf>
    <xf numFmtId="0" fontId="0" fillId="3" borderId="0" xfId="0" applyFill="1" applyAlignment="1">
      <alignment vertical="center"/>
    </xf>
    <xf numFmtId="0" fontId="0" fillId="7" borderId="0" xfId="0" applyFill="1" applyAlignment="1">
      <alignment vertical="center"/>
    </xf>
    <xf numFmtId="0" fontId="0" fillId="7" borderId="0" xfId="0" applyFill="1" applyAlignment="1">
      <alignment vertical="center" wrapText="1"/>
    </xf>
    <xf numFmtId="0" fontId="2" fillId="0" borderId="21" xfId="0" applyNumberFormat="1" applyFont="1" applyBorder="1" applyAlignment="1">
      <alignment horizontal="center" vertical="center"/>
    </xf>
    <xf numFmtId="9" fontId="1" fillId="0" borderId="21" xfId="0" applyNumberFormat="1" applyFont="1" applyBorder="1" applyAlignment="1">
      <alignment horizontal="center" vertical="center"/>
    </xf>
    <xf numFmtId="9" fontId="21" fillId="22" borderId="0" xfId="0" applyNumberFormat="1" applyFont="1" applyFill="1" applyAlignment="1">
      <alignment horizontal="center" vertical="center"/>
    </xf>
    <xf numFmtId="0" fontId="21" fillId="22" borderId="0" xfId="0" applyFont="1" applyFill="1" applyAlignment="1">
      <alignment horizontal="center" vertical="center"/>
    </xf>
    <xf numFmtId="0" fontId="8" fillId="0" borderId="0" xfId="0" applyFont="1" applyAlignment="1">
      <alignment horizontal="center"/>
    </xf>
    <xf numFmtId="0" fontId="6" fillId="21" borderId="0" xfId="0" applyFont="1" applyFill="1" applyAlignment="1">
      <alignment horizontal="center"/>
    </xf>
    <xf numFmtId="0" fontId="6" fillId="7" borderId="0" xfId="0" applyFont="1" applyFill="1" applyAlignment="1">
      <alignment horizontal="center"/>
    </xf>
    <xf numFmtId="0" fontId="17" fillId="0" borderId="0" xfId="0" applyFont="1" applyProtection="1">
      <protection locked="0"/>
    </xf>
    <xf numFmtId="0" fontId="31" fillId="0" borderId="0" xfId="0" applyFont="1" applyAlignment="1">
      <alignment horizontal="right" vertical="center"/>
    </xf>
    <xf numFmtId="0" fontId="31" fillId="0" borderId="0" xfId="0" applyFont="1" applyAlignment="1">
      <alignment vertical="center"/>
    </xf>
    <xf numFmtId="0" fontId="31" fillId="0" borderId="0" xfId="0" applyFont="1" applyAlignment="1">
      <alignment horizontal="center"/>
    </xf>
    <xf numFmtId="0" fontId="31" fillId="0" borderId="0" xfId="0" applyFont="1"/>
    <xf numFmtId="0" fontId="8" fillId="0" borderId="0" xfId="0" applyFont="1" applyAlignment="1">
      <alignment horizontal="right" vertical="center"/>
    </xf>
    <xf numFmtId="164" fontId="31" fillId="0" borderId="0" xfId="0" applyNumberFormat="1" applyFont="1" applyAlignment="1">
      <alignment horizontal="center"/>
    </xf>
    <xf numFmtId="0" fontId="2" fillId="0" borderId="0" xfId="0" applyFont="1" applyAlignment="1" applyProtection="1">
      <alignment horizont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10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 applyProtection="1">
      <alignment horizontal="center" vertical="center"/>
      <protection locked="0"/>
    </xf>
    <xf numFmtId="0" fontId="20" fillId="0" borderId="0" xfId="0" applyFont="1" applyAlignment="1">
      <alignment vertical="center"/>
    </xf>
    <xf numFmtId="0" fontId="20" fillId="0" borderId="20" xfId="0" applyFont="1" applyBorder="1" applyAlignment="1">
      <alignment horizontal="left" vertical="center"/>
    </xf>
    <xf numFmtId="0" fontId="35" fillId="0" borderId="0" xfId="0" applyFont="1" applyAlignment="1">
      <alignment vertical="center"/>
    </xf>
    <xf numFmtId="0" fontId="8" fillId="20" borderId="0" xfId="0" applyFont="1" applyFill="1"/>
    <xf numFmtId="0" fontId="22" fillId="0" borderId="0" xfId="0" applyFont="1" applyAlignment="1" applyProtection="1">
      <alignment horizontal="center"/>
      <protection locked="0"/>
    </xf>
    <xf numFmtId="0" fontId="36" fillId="0" borderId="0" xfId="0" applyFont="1" applyAlignment="1">
      <alignment horizontal="right" vertical="top" wrapText="1"/>
    </xf>
    <xf numFmtId="0" fontId="36" fillId="0" borderId="0" xfId="0" applyFont="1" applyAlignment="1">
      <alignment vertical="top" wrapText="1"/>
    </xf>
    <xf numFmtId="0" fontId="8" fillId="0" borderId="0" xfId="0" applyFont="1" applyAlignment="1">
      <alignment horizontal="center" vertical="center"/>
    </xf>
    <xf numFmtId="0" fontId="2" fillId="0" borderId="21" xfId="0" applyFont="1" applyBorder="1" applyAlignment="1" applyProtection="1">
      <alignment horizontal="center" vertical="center"/>
      <protection locked="0"/>
    </xf>
    <xf numFmtId="0" fontId="0" fillId="0" borderId="21" xfId="0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top" wrapText="1"/>
      <protection locked="0"/>
    </xf>
    <xf numFmtId="0" fontId="0" fillId="0" borderId="0" xfId="0" applyAlignment="1" applyProtection="1">
      <alignment vertical="top" wrapText="1"/>
      <protection locked="0"/>
    </xf>
    <xf numFmtId="9" fontId="0" fillId="0" borderId="0" xfId="0" applyNumberForma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center" wrapText="1"/>
      <protection locked="0"/>
    </xf>
    <xf numFmtId="0" fontId="8" fillId="0" borderId="0" xfId="0" applyFont="1" applyAlignment="1">
      <alignment vertical="center"/>
    </xf>
    <xf numFmtId="9" fontId="8" fillId="0" borderId="0" xfId="0" applyNumberFormat="1" applyFont="1" applyAlignment="1">
      <alignment horizontal="center" vertical="center"/>
    </xf>
    <xf numFmtId="0" fontId="37" fillId="0" borderId="0" xfId="0" applyFont="1"/>
    <xf numFmtId="0" fontId="37" fillId="0" borderId="0" xfId="0" applyFont="1" applyAlignment="1">
      <alignment horizontal="center" vertical="center"/>
    </xf>
    <xf numFmtId="0" fontId="37" fillId="0" borderId="0" xfId="0" applyFont="1" applyAlignment="1">
      <alignment vertical="center"/>
    </xf>
    <xf numFmtId="0" fontId="30" fillId="0" borderId="0" xfId="0" applyFont="1" applyBorder="1" applyAlignment="1">
      <alignment horizontal="right"/>
    </xf>
    <xf numFmtId="0" fontId="38" fillId="0" borderId="0" xfId="0" applyFont="1" applyBorder="1" applyAlignment="1">
      <alignment horizontal="right"/>
    </xf>
    <xf numFmtId="0" fontId="8" fillId="20" borderId="0" xfId="0" applyFont="1" applyFill="1" applyAlignment="1">
      <alignment vertical="center"/>
    </xf>
    <xf numFmtId="9" fontId="8" fillId="20" borderId="0" xfId="3" applyFont="1" applyFill="1" applyAlignment="1">
      <alignment horizontal="center" vertical="center"/>
    </xf>
    <xf numFmtId="9" fontId="24" fillId="0" borderId="0" xfId="0" applyNumberFormat="1" applyFont="1" applyBorder="1" applyAlignment="1">
      <alignment horizontal="left"/>
    </xf>
    <xf numFmtId="0" fontId="34" fillId="0" borderId="0" xfId="0" applyFont="1" applyBorder="1" applyAlignment="1">
      <alignment horizontal="left"/>
    </xf>
    <xf numFmtId="0" fontId="29" fillId="0" borderId="0" xfId="0" applyFont="1" applyAlignment="1" applyProtection="1">
      <alignment vertical="center"/>
      <protection locked="0"/>
    </xf>
    <xf numFmtId="0" fontId="0" fillId="0" borderId="0" xfId="0" applyFill="1" applyAlignment="1">
      <alignment vertical="center"/>
    </xf>
    <xf numFmtId="9" fontId="8" fillId="0" borderId="0" xfId="3" applyFont="1" applyAlignment="1">
      <alignment horizontal="center" vertical="center"/>
    </xf>
    <xf numFmtId="0" fontId="8" fillId="0" borderId="0" xfId="0" applyNumberFormat="1" applyFont="1"/>
    <xf numFmtId="0" fontId="2" fillId="0" borderId="32" xfId="0" applyFont="1" applyBorder="1" applyAlignment="1" applyProtection="1">
      <alignment vertical="top" wrapText="1"/>
      <protection locked="0"/>
    </xf>
    <xf numFmtId="0" fontId="0" fillId="10" borderId="0" xfId="0" applyFill="1"/>
    <xf numFmtId="0" fontId="4" fillId="0" borderId="0" xfId="2" applyFont="1" applyAlignment="1" applyProtection="1">
      <alignment vertical="center"/>
    </xf>
    <xf numFmtId="0" fontId="4" fillId="0" borderId="0" xfId="2" applyFont="1" applyAlignment="1" applyProtection="1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0" borderId="0" xfId="0" applyFont="1" applyAlignment="1">
      <alignment vertical="center" wrapText="1"/>
    </xf>
    <xf numFmtId="0" fontId="32" fillId="10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0" fillId="3" borderId="0" xfId="0" applyFill="1" applyBorder="1" applyAlignment="1">
      <alignment horizontal="center"/>
    </xf>
    <xf numFmtId="0" fontId="1" fillId="3" borderId="0" xfId="0" applyFont="1" applyFill="1" applyBorder="1" applyAlignment="1">
      <alignment horizontal="center" vertical="center" textRotation="90"/>
    </xf>
    <xf numFmtId="0" fontId="5" fillId="0" borderId="0" xfId="0" applyFont="1" applyAlignment="1">
      <alignment horizontal="center"/>
    </xf>
    <xf numFmtId="0" fontId="0" fillId="6" borderId="0" xfId="0" applyFill="1" applyBorder="1" applyAlignment="1">
      <alignment horizontal="center"/>
    </xf>
    <xf numFmtId="0" fontId="1" fillId="6" borderId="0" xfId="0" applyFont="1" applyFill="1" applyBorder="1" applyAlignment="1">
      <alignment horizontal="center" vertical="center" textRotation="90"/>
    </xf>
    <xf numFmtId="0" fontId="1" fillId="6" borderId="5" xfId="0" applyFont="1" applyFill="1" applyBorder="1" applyAlignment="1">
      <alignment horizontal="center" vertical="center" textRotation="90"/>
    </xf>
    <xf numFmtId="0" fontId="0" fillId="2" borderId="0" xfId="0" applyFill="1" applyAlignment="1">
      <alignment horizontal="center"/>
    </xf>
    <xf numFmtId="0" fontId="1" fillId="2" borderId="7" xfId="0" applyFont="1" applyFill="1" applyBorder="1" applyAlignment="1">
      <alignment horizontal="center" vertical="center" textRotation="90"/>
    </xf>
    <xf numFmtId="0" fontId="1" fillId="2" borderId="0" xfId="0" applyFont="1" applyFill="1" applyBorder="1" applyAlignment="1">
      <alignment horizontal="center" vertical="center" textRotation="90"/>
    </xf>
    <xf numFmtId="0" fontId="1" fillId="7" borderId="7" xfId="0" applyFont="1" applyFill="1" applyBorder="1" applyAlignment="1">
      <alignment horizontal="center" vertical="center" textRotation="90"/>
    </xf>
    <xf numFmtId="0" fontId="1" fillId="7" borderId="0" xfId="0" applyFont="1" applyFill="1" applyBorder="1" applyAlignment="1">
      <alignment horizontal="center" vertical="center" textRotation="90"/>
    </xf>
    <xf numFmtId="0" fontId="1" fillId="7" borderId="5" xfId="0" applyFont="1" applyFill="1" applyBorder="1" applyAlignment="1">
      <alignment horizontal="center" vertical="center" textRotation="90"/>
    </xf>
    <xf numFmtId="0" fontId="0" fillId="7" borderId="0" xfId="0" applyFill="1" applyBorder="1" applyAlignment="1">
      <alignment horizontal="center"/>
    </xf>
    <xf numFmtId="0" fontId="1" fillId="5" borderId="7" xfId="0" applyFont="1" applyFill="1" applyBorder="1" applyAlignment="1">
      <alignment horizontal="center" vertical="center" textRotation="90"/>
    </xf>
    <xf numFmtId="0" fontId="1" fillId="5" borderId="0" xfId="0" applyFont="1" applyFill="1" applyBorder="1" applyAlignment="1">
      <alignment horizontal="center" vertical="center" textRotation="90"/>
    </xf>
    <xf numFmtId="0" fontId="1" fillId="5" borderId="5" xfId="0" applyFont="1" applyFill="1" applyBorder="1" applyAlignment="1">
      <alignment horizontal="center" vertical="center" textRotation="90"/>
    </xf>
    <xf numFmtId="0" fontId="0" fillId="5" borderId="0" xfId="0" applyFill="1" applyBorder="1" applyAlignment="1">
      <alignment horizontal="center"/>
    </xf>
    <xf numFmtId="0" fontId="1" fillId="6" borderId="0" xfId="0" applyFont="1" applyFill="1" applyAlignment="1">
      <alignment horizontal="center" vertical="center" textRotation="180"/>
    </xf>
    <xf numFmtId="0" fontId="1" fillId="7" borderId="0" xfId="0" applyFont="1" applyFill="1" applyAlignment="1">
      <alignment horizontal="center" vertical="center" textRotation="90"/>
    </xf>
    <xf numFmtId="0" fontId="1" fillId="4" borderId="0" xfId="0" applyFont="1" applyFill="1" applyAlignment="1">
      <alignment horizontal="center" vertical="center" textRotation="90"/>
    </xf>
    <xf numFmtId="0" fontId="18" fillId="0" borderId="0" xfId="0" applyFont="1" applyAlignment="1">
      <alignment horizontal="center"/>
    </xf>
    <xf numFmtId="0" fontId="16" fillId="18" borderId="0" xfId="0" applyFont="1" applyFill="1" applyAlignment="1">
      <alignment horizontal="center"/>
    </xf>
    <xf numFmtId="0" fontId="16" fillId="8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textRotation="90"/>
    </xf>
    <xf numFmtId="0" fontId="1" fillId="2" borderId="0" xfId="0" applyFont="1" applyFill="1" applyAlignment="1">
      <alignment horizontal="center" vertical="center" textRotation="180"/>
    </xf>
    <xf numFmtId="0" fontId="1" fillId="7" borderId="0" xfId="0" applyFont="1" applyFill="1" applyAlignment="1">
      <alignment horizontal="center" vertical="center" textRotation="180"/>
    </xf>
    <xf numFmtId="0" fontId="1" fillId="4" borderId="0" xfId="0" applyFont="1" applyFill="1" applyAlignment="1">
      <alignment horizontal="center" vertical="center" textRotation="180"/>
    </xf>
    <xf numFmtId="0" fontId="1" fillId="3" borderId="0" xfId="0" applyFont="1" applyFill="1" applyAlignment="1">
      <alignment horizontal="center" vertical="center" textRotation="90"/>
    </xf>
    <xf numFmtId="0" fontId="1" fillId="3" borderId="0" xfId="0" applyFont="1" applyFill="1" applyAlignment="1">
      <alignment horizontal="center" vertical="center" textRotation="180"/>
    </xf>
    <xf numFmtId="0" fontId="1" fillId="6" borderId="0" xfId="0" applyFont="1" applyFill="1" applyAlignment="1">
      <alignment horizontal="center" vertical="center" textRotation="90"/>
    </xf>
    <xf numFmtId="0" fontId="10" fillId="9" borderId="9" xfId="0" applyFont="1" applyFill="1" applyBorder="1" applyAlignment="1">
      <alignment horizontal="center" vertical="center"/>
    </xf>
    <xf numFmtId="0" fontId="10" fillId="8" borderId="9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164" fontId="31" fillId="0" borderId="0" xfId="0" applyNumberFormat="1" applyFont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vertical="center" wrapText="1"/>
    </xf>
    <xf numFmtId="0" fontId="27" fillId="0" borderId="0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/>
    </xf>
    <xf numFmtId="0" fontId="6" fillId="0" borderId="23" xfId="0" applyFont="1" applyBorder="1" applyAlignment="1">
      <alignment horizontal="center"/>
    </xf>
    <xf numFmtId="0" fontId="6" fillId="0" borderId="24" xfId="0" applyFont="1" applyBorder="1" applyAlignment="1">
      <alignment horizontal="center"/>
    </xf>
    <xf numFmtId="164" fontId="18" fillId="0" borderId="0" xfId="0" applyNumberFormat="1" applyFont="1" applyBorder="1" applyAlignment="1">
      <alignment horizontal="center" vertical="center"/>
    </xf>
    <xf numFmtId="164" fontId="18" fillId="0" borderId="28" xfId="0" applyNumberFormat="1" applyFont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0" fillId="0" borderId="0" xfId="0" applyAlignment="1">
      <alignment vertical="center" wrapText="1"/>
    </xf>
    <xf numFmtId="0" fontId="2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2" fillId="10" borderId="0" xfId="0" applyFont="1" applyFill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0" fillId="0" borderId="0" xfId="0" applyNumberFormat="1" applyAlignment="1">
      <alignment horizontal="left" vertical="justify" wrapText="1"/>
    </xf>
    <xf numFmtId="0" fontId="30" fillId="0" borderId="3" xfId="0" applyFont="1" applyBorder="1" applyAlignment="1">
      <alignment horizontal="left"/>
    </xf>
    <xf numFmtId="0" fontId="30" fillId="0" borderId="31" xfId="0" applyFont="1" applyBorder="1" applyAlignment="1">
      <alignment horizontal="left"/>
    </xf>
    <xf numFmtId="0" fontId="2" fillId="7" borderId="0" xfId="0" applyFont="1" applyFill="1" applyAlignment="1">
      <alignment horizontal="left" vertical="center" wrapText="1"/>
    </xf>
    <xf numFmtId="0" fontId="0" fillId="0" borderId="0" xfId="0" applyNumberFormat="1" applyAlignment="1">
      <alignment horizontal="center" vertical="center" wrapText="1"/>
    </xf>
    <xf numFmtId="0" fontId="0" fillId="0" borderId="0" xfId="0" applyNumberFormat="1" applyAlignment="1">
      <alignment horizontal="left" vertical="center" wrapText="1"/>
    </xf>
    <xf numFmtId="0" fontId="32" fillId="10" borderId="0" xfId="0" applyFont="1" applyFill="1" applyAlignment="1">
      <alignment horizontal="center" vertical="center" wrapText="1"/>
    </xf>
    <xf numFmtId="0" fontId="2" fillId="0" borderId="0" xfId="0" applyNumberFormat="1" applyFont="1" applyAlignment="1">
      <alignment vertical="center" wrapText="1"/>
    </xf>
    <xf numFmtId="0" fontId="0" fillId="0" borderId="0" xfId="0" applyNumberFormat="1" applyAlignment="1">
      <alignment vertical="center" wrapText="1"/>
    </xf>
    <xf numFmtId="0" fontId="39" fillId="0" borderId="0" xfId="0" applyNumberFormat="1" applyFont="1" applyAlignment="1">
      <alignment vertical="center" wrapText="1"/>
    </xf>
    <xf numFmtId="0" fontId="2" fillId="0" borderId="0" xfId="0" applyFont="1" applyAlignment="1">
      <alignment vertical="top" wrapText="1"/>
    </xf>
    <xf numFmtId="0" fontId="23" fillId="0" borderId="0" xfId="0" applyFont="1" applyAlignment="1">
      <alignment vertical="center" wrapText="1"/>
    </xf>
    <xf numFmtId="0" fontId="23" fillId="0" borderId="0" xfId="0" applyNumberFormat="1" applyFont="1" applyAlignment="1">
      <alignment vertical="center" wrapText="1"/>
    </xf>
    <xf numFmtId="0" fontId="4" fillId="0" borderId="0" xfId="0" applyFont="1" applyAlignment="1" applyProtection="1">
      <alignment vertical="top" wrapText="1"/>
      <protection locked="0"/>
    </xf>
    <xf numFmtId="0" fontId="4" fillId="0" borderId="0" xfId="0" applyNumberFormat="1" applyFont="1" applyAlignment="1" applyProtection="1">
      <alignment vertical="top" wrapText="1"/>
      <protection locked="0"/>
    </xf>
  </cellXfs>
  <cellStyles count="4">
    <cellStyle name="Hyperlink" xfId="2" builtinId="8"/>
    <cellStyle name="Normal" xfId="0" builtinId="0"/>
    <cellStyle name="Normal 2" xfId="1"/>
    <cellStyle name="Porcentagem" xfId="3" builtinId="5"/>
  </cellStyles>
  <dxfs count="22">
    <dxf>
      <font>
        <color theme="3" tint="0.39994506668294322"/>
      </font>
    </dxf>
    <dxf>
      <font>
        <color rgb="FFFF0000"/>
      </font>
      <fill>
        <gradientFill type="path" left="0.5" right="0.5" top="0.5" bottom="0.5">
          <stop position="0">
            <color theme="0"/>
          </stop>
          <stop position="1">
            <color theme="4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FF99"/>
          </stop>
        </gradient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lor rgb="FFFF0000"/>
      </font>
      <fill>
        <gradientFill type="path" left="0.5" right="0.5" top="0.5" bottom="0.5">
          <stop position="0">
            <color theme="0"/>
          </stop>
          <stop position="1">
            <color theme="0" tint="-5.0965910824915313E-2"/>
          </stop>
        </gradientFill>
      </fill>
    </dxf>
    <dxf>
      <font>
        <color theme="3" tint="0.39994506668294322"/>
      </font>
      <fill>
        <gradientFill type="path" left="0.5" right="0.5" top="0.5" bottom="0.5">
          <stop position="0">
            <color theme="0"/>
          </stop>
          <stop position="1">
            <color rgb="FFFFFF99"/>
          </stop>
        </gradient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6" tint="-0.24994659260841701"/>
      </font>
      <fill>
        <patternFill>
          <bgColor theme="6" tint="-0.24994659260841701"/>
        </patternFill>
      </fill>
    </dxf>
    <dxf>
      <font>
        <color rgb="FFFFFF00"/>
      </font>
      <fill>
        <patternFill>
          <bgColor rgb="FFFFFF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gradientFill type="path" left="0.5" right="0.5" top="0.5" bottom="0.5">
          <stop position="0">
            <color theme="0"/>
          </stop>
          <stop position="1">
            <color rgb="FFFFFF99"/>
          </stop>
        </gradientFill>
      </fill>
    </dxf>
    <dxf>
      <font>
        <color rgb="FF00B0F0"/>
      </font>
      <fill>
        <gradientFill type="path" left="0.5" right="0.5" top="0.5" bottom="0.5">
          <stop position="0">
            <color theme="0"/>
          </stop>
          <stop position="1">
            <color rgb="FFFFFF99"/>
          </stop>
        </gradient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FF99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34"/>
  <c:chart>
    <c:title>
      <c:tx>
        <c:rich>
          <a:bodyPr/>
          <a:lstStyle/>
          <a:p>
            <a:pPr>
              <a:defRPr/>
            </a:pPr>
            <a:r>
              <a:rPr lang="en-US"/>
              <a:t>Comparativo Raiz do Temperamento</a:t>
            </a:r>
          </a:p>
        </c:rich>
      </c:tx>
    </c:title>
    <c:view3D>
      <c:rotX val="30"/>
      <c:perspective val="30"/>
    </c:view3D>
    <c:plotArea>
      <c:layout>
        <c:manualLayout>
          <c:layoutTarget val="inner"/>
          <c:xMode val="edge"/>
          <c:yMode val="edge"/>
          <c:x val="0.14516919860392188"/>
          <c:y val="0.15990303295421412"/>
          <c:w val="0.67590933360310756"/>
          <c:h val="0.69859689413823267"/>
        </c:manualLayout>
      </c:layout>
      <c:pie3DChart>
        <c:varyColors val="1"/>
        <c:ser>
          <c:idx val="0"/>
          <c:order val="0"/>
          <c:explosion val="25"/>
          <c:dPt>
            <c:idx val="0"/>
            <c:spPr>
              <a:solidFill>
                <a:schemeClr val="accent3">
                  <a:lumMod val="40000"/>
                  <a:lumOff val="60000"/>
                </a:schemeClr>
              </a:solidFill>
            </c:spPr>
          </c:dPt>
          <c:dPt>
            <c:idx val="1"/>
            <c:spPr>
              <a:solidFill>
                <a:schemeClr val="accent6">
                  <a:lumMod val="60000"/>
                  <a:lumOff val="40000"/>
                </a:schemeClr>
              </a:solidFill>
            </c:spPr>
          </c:dPt>
          <c:dLbls>
            <c:txPr>
              <a:bodyPr/>
              <a:lstStyle/>
              <a:p>
                <a:pPr>
                  <a:defRPr sz="1400" b="1"/>
                </a:pPr>
                <a:endParaRPr lang="pt-BR"/>
              </a:p>
            </c:txPr>
            <c:showPercent val="1"/>
            <c:showLeaderLines val="1"/>
          </c:dLbls>
          <c:cat>
            <c:strRef>
              <c:f>'Comparativo 5 Variáveis'!$D$80:$D$81</c:f>
              <c:strCache>
                <c:ptCount val="2"/>
                <c:pt idx="0">
                  <c:v>Convergência</c:v>
                </c:pt>
                <c:pt idx="1">
                  <c:v>Divergência</c:v>
                </c:pt>
              </c:strCache>
            </c:strRef>
          </c:cat>
          <c:val>
            <c:numRef>
              <c:f>'Comparativo 5 Variáveis'!$E$80:$E$81</c:f>
              <c:numCache>
                <c:formatCode>General</c:formatCode>
                <c:ptCount val="2"/>
                <c:pt idx="0">
                  <c:v>0</c:v>
                </c:pt>
                <c:pt idx="1">
                  <c:v>26</c:v>
                </c:pt>
              </c:numCache>
            </c:numRef>
          </c:val>
        </c:ser>
        <c:dLbls>
          <c:showPercent val="1"/>
        </c:dLbls>
      </c:pie3DChart>
    </c:plotArea>
    <c:legend>
      <c:legendPos val="r"/>
      <c:layout>
        <c:manualLayout>
          <c:xMode val="edge"/>
          <c:yMode val="edge"/>
          <c:x val="0.79425131233595803"/>
          <c:y val="0.81205818022747167"/>
          <c:w val="0.20574864972713575"/>
          <c:h val="0.16743438320210019"/>
        </c:manualLayout>
      </c:layout>
    </c:legend>
    <c:plotVisOnly val="1"/>
  </c:chart>
  <c:spPr>
    <a:ln>
      <a:noFill/>
    </a:ln>
  </c:spPr>
  <c:printSettings>
    <c:headerFooter/>
    <c:pageMargins b="0.78740157499999996" l="0.511811024" r="0.511811024" t="0.78740157499999996" header="0.31496062000000064" footer="0.31496062000000064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/>
            </a:pPr>
            <a:r>
              <a:rPr lang="pt-BR"/>
              <a:t>Potencialidades Conquistadas pela</a:t>
            </a:r>
            <a:r>
              <a:rPr lang="pt-BR" baseline="0"/>
              <a:t> Dupla Evolutiva</a:t>
            </a:r>
            <a:endParaRPr lang="pt-BR"/>
          </a:p>
        </c:rich>
      </c:tx>
    </c:title>
    <c:view3D>
      <c:rotX val="30"/>
      <c:perspective val="30"/>
    </c:view3D>
    <c:plotArea>
      <c:layout>
        <c:manualLayout>
          <c:layoutTarget val="inner"/>
          <c:xMode val="edge"/>
          <c:yMode val="edge"/>
          <c:x val="7.8767279090113801E-2"/>
          <c:y val="0.32472477398658539"/>
          <c:w val="0.71385564304462001"/>
          <c:h val="0.64661526684164483"/>
        </c:manualLayout>
      </c:layout>
      <c:pie3DChart>
        <c:varyColors val="1"/>
        <c:ser>
          <c:idx val="0"/>
          <c:order val="0"/>
          <c:explosion val="25"/>
          <c:dPt>
            <c:idx val="0"/>
            <c:spPr>
              <a:solidFill>
                <a:schemeClr val="accent3">
                  <a:lumMod val="40000"/>
                  <a:lumOff val="60000"/>
                </a:schemeClr>
              </a:solidFill>
            </c:spPr>
          </c:dPt>
          <c:dPt>
            <c:idx val="1"/>
            <c:spPr>
              <a:solidFill>
                <a:schemeClr val="accent6">
                  <a:lumMod val="20000"/>
                  <a:lumOff val="80000"/>
                </a:schemeClr>
              </a:solidFill>
            </c:spPr>
          </c:dPt>
          <c:dLbls>
            <c:txPr>
              <a:bodyPr/>
              <a:lstStyle/>
              <a:p>
                <a:pPr>
                  <a:defRPr sz="1400" b="1"/>
                </a:pPr>
                <a:endParaRPr lang="pt-BR"/>
              </a:p>
            </c:txPr>
            <c:showPercent val="1"/>
            <c:showLeaderLines val="1"/>
          </c:dLbls>
          <c:cat>
            <c:strRef>
              <c:f>Pontecialidades!$B$43:$B$44</c:f>
              <c:strCache>
                <c:ptCount val="2"/>
                <c:pt idx="0">
                  <c:v>Realizadas</c:v>
                </c:pt>
                <c:pt idx="1">
                  <c:v>Não realizadas</c:v>
                </c:pt>
              </c:strCache>
            </c:strRef>
          </c:cat>
          <c:val>
            <c:numRef>
              <c:f>Pontecialidades!$C$43:$C$44</c:f>
              <c:numCache>
                <c:formatCode>General</c:formatCode>
                <c:ptCount val="2"/>
                <c:pt idx="0">
                  <c:v>0</c:v>
                </c:pt>
                <c:pt idx="1">
                  <c:v>30</c:v>
                </c:pt>
              </c:numCache>
            </c:numRef>
          </c:val>
        </c:ser>
        <c:dLbls>
          <c:showPercent val="1"/>
        </c:dLbls>
      </c:pie3DChart>
    </c:plotArea>
    <c:legend>
      <c:legendPos val="r"/>
      <c:layout>
        <c:manualLayout>
          <c:xMode val="edge"/>
          <c:yMode val="edge"/>
          <c:x val="0.78805686789151352"/>
          <c:y val="0.81200021872265959"/>
          <c:w val="0.21194313798023595"/>
          <c:h val="0.16743438320209994"/>
        </c:manualLayout>
      </c:layout>
    </c:legend>
    <c:plotVisOnly val="1"/>
  </c:chart>
  <c:spPr>
    <a:ln>
      <a:noFill/>
    </a:ln>
  </c:spPr>
  <c:printSettings>
    <c:headerFooter/>
    <c:pageMargins b="0.78740157499999996" l="0.511811024" r="0.511811024" t="0.78740157499999996" header="0.31496062000000036" footer="0.31496062000000036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32"/>
  <c:chart>
    <c:title>
      <c:tx>
        <c:rich>
          <a:bodyPr/>
          <a:lstStyle/>
          <a:p>
            <a:pPr>
              <a:defRPr/>
            </a:pPr>
            <a:r>
              <a:rPr lang="pt-BR"/>
              <a:t>Aplicabilidade do Amor Consciencial Puro</a:t>
            </a:r>
          </a:p>
        </c:rich>
      </c:tx>
    </c:title>
    <c:plotArea>
      <c:layout/>
      <c:barChart>
        <c:barDir val="bar"/>
        <c:grouping val="clustered"/>
        <c:ser>
          <c:idx val="0"/>
          <c:order val="0"/>
          <c:spPr>
            <a:solidFill>
              <a:schemeClr val="bg1">
                <a:lumMod val="50000"/>
              </a:schemeClr>
            </a:solidFill>
          </c:spPr>
          <c:dLbls>
            <c:showVal val="1"/>
          </c:dLbls>
          <c:cat>
            <c:strRef>
              <c:f>'Amor Consciencial Homem'!$W$5:$W$19</c:f>
              <c:strCache>
                <c:ptCount val="15"/>
                <c:pt idx="0">
                  <c:v>Admiração</c:v>
                </c:pt>
                <c:pt idx="1">
                  <c:v>Bem-estar</c:v>
                </c:pt>
                <c:pt idx="2">
                  <c:v>Ecs</c:v>
                </c:pt>
                <c:pt idx="3">
                  <c:v>Euforia</c:v>
                </c:pt>
                <c:pt idx="4">
                  <c:v>Expectativas</c:v>
                </c:pt>
                <c:pt idx="5">
                  <c:v>Impetuosidades</c:v>
                </c:pt>
                <c:pt idx="6">
                  <c:v>Megaparaíso</c:v>
                </c:pt>
                <c:pt idx="7">
                  <c:v>Plenitude</c:v>
                </c:pt>
                <c:pt idx="8">
                  <c:v>Presença</c:v>
                </c:pt>
                <c:pt idx="9">
                  <c:v>Primener</c:v>
                </c:pt>
                <c:pt idx="10">
                  <c:v>Sensibilidade</c:v>
                </c:pt>
                <c:pt idx="11">
                  <c:v>Sentimento</c:v>
                </c:pt>
                <c:pt idx="12">
                  <c:v>Sincronicidades</c:v>
                </c:pt>
                <c:pt idx="13">
                  <c:v>Ternura</c:v>
                </c:pt>
                <c:pt idx="14">
                  <c:v>Valorização</c:v>
                </c:pt>
              </c:strCache>
            </c:strRef>
          </c:cat>
          <c:val>
            <c:numRef>
              <c:f>'Amor Consciencial Homem'!$X$5:$X$19</c:f>
              <c:numCache>
                <c:formatCode>0%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</c:ser>
        <c:axId val="74527104"/>
        <c:axId val="74528640"/>
      </c:barChart>
      <c:catAx>
        <c:axId val="74527104"/>
        <c:scaling>
          <c:orientation val="maxMin"/>
        </c:scaling>
        <c:axPos val="l"/>
        <c:majorTickMark val="none"/>
        <c:tickLblPos val="nextTo"/>
        <c:crossAx val="74528640"/>
        <c:crosses val="autoZero"/>
        <c:auto val="1"/>
        <c:lblAlgn val="ctr"/>
        <c:lblOffset val="100"/>
      </c:catAx>
      <c:valAx>
        <c:axId val="74528640"/>
        <c:scaling>
          <c:orientation val="minMax"/>
        </c:scaling>
        <c:axPos val="t"/>
        <c:numFmt formatCode="0%" sourceLinked="1"/>
        <c:majorTickMark val="none"/>
        <c:tickLblPos val="nextTo"/>
        <c:crossAx val="74527104"/>
        <c:crosses val="autoZero"/>
        <c:crossBetween val="between"/>
      </c:valAx>
    </c:plotArea>
    <c:plotVisOnly val="1"/>
  </c:chart>
  <c:spPr>
    <a:ln>
      <a:noFill/>
    </a:ln>
  </c:spPr>
  <c:printSettings>
    <c:headerFooter/>
    <c:pageMargins b="0.78740157499999996" l="0.511811024" r="0.511811024" t="0.78740157499999996" header="0.31496062000000047" footer="0.31496062000000047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32"/>
  <c:chart>
    <c:title>
      <c:tx>
        <c:rich>
          <a:bodyPr/>
          <a:lstStyle/>
          <a:p>
            <a:pPr>
              <a:defRPr/>
            </a:pPr>
            <a:r>
              <a:rPr lang="pt-BR"/>
              <a:t>Aplicabilidade do Amor Consciencial Puro</a:t>
            </a:r>
          </a:p>
        </c:rich>
      </c:tx>
    </c:title>
    <c:plotArea>
      <c:layout/>
      <c:barChart>
        <c:barDir val="bar"/>
        <c:grouping val="clustered"/>
        <c:ser>
          <c:idx val="0"/>
          <c:order val="0"/>
          <c:spPr>
            <a:solidFill>
              <a:schemeClr val="accent2">
                <a:lumMod val="60000"/>
                <a:lumOff val="40000"/>
              </a:schemeClr>
            </a:solidFill>
          </c:spPr>
          <c:dLbls>
            <c:showVal val="1"/>
          </c:dLbls>
          <c:cat>
            <c:strRef>
              <c:f>'Amor Consciencial Mulher'!$W$5:$W$19</c:f>
              <c:strCache>
                <c:ptCount val="15"/>
                <c:pt idx="0">
                  <c:v>Admiração</c:v>
                </c:pt>
                <c:pt idx="1">
                  <c:v>Bem-estar</c:v>
                </c:pt>
                <c:pt idx="2">
                  <c:v>Ecs</c:v>
                </c:pt>
                <c:pt idx="3">
                  <c:v>Euforia</c:v>
                </c:pt>
                <c:pt idx="4">
                  <c:v>Expectativas</c:v>
                </c:pt>
                <c:pt idx="5">
                  <c:v>Impetuosidades</c:v>
                </c:pt>
                <c:pt idx="6">
                  <c:v>Megaparaíso</c:v>
                </c:pt>
                <c:pt idx="7">
                  <c:v>Plenitude</c:v>
                </c:pt>
                <c:pt idx="8">
                  <c:v>Presença</c:v>
                </c:pt>
                <c:pt idx="9">
                  <c:v>Primener</c:v>
                </c:pt>
                <c:pt idx="10">
                  <c:v>Sensibilidade</c:v>
                </c:pt>
                <c:pt idx="11">
                  <c:v>Sentimento</c:v>
                </c:pt>
                <c:pt idx="12">
                  <c:v>Sincronicidades</c:v>
                </c:pt>
                <c:pt idx="13">
                  <c:v>Ternura</c:v>
                </c:pt>
                <c:pt idx="14">
                  <c:v>Valorização</c:v>
                </c:pt>
              </c:strCache>
            </c:strRef>
          </c:cat>
          <c:val>
            <c:numRef>
              <c:f>'Amor Consciencial Mulher'!$X$5:$X$19</c:f>
              <c:numCache>
                <c:formatCode>0%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</c:ser>
        <c:axId val="74831744"/>
        <c:axId val="74833280"/>
      </c:barChart>
      <c:catAx>
        <c:axId val="74831744"/>
        <c:scaling>
          <c:orientation val="maxMin"/>
        </c:scaling>
        <c:axPos val="l"/>
        <c:majorTickMark val="none"/>
        <c:tickLblPos val="nextTo"/>
        <c:crossAx val="74833280"/>
        <c:crosses val="autoZero"/>
        <c:auto val="1"/>
        <c:lblAlgn val="ctr"/>
        <c:lblOffset val="100"/>
      </c:catAx>
      <c:valAx>
        <c:axId val="74833280"/>
        <c:scaling>
          <c:orientation val="minMax"/>
        </c:scaling>
        <c:axPos val="t"/>
        <c:numFmt formatCode="0%" sourceLinked="1"/>
        <c:majorTickMark val="none"/>
        <c:tickLblPos val="nextTo"/>
        <c:crossAx val="74831744"/>
        <c:crosses val="autoZero"/>
        <c:crossBetween val="between"/>
      </c:valAx>
    </c:plotArea>
    <c:plotVisOnly val="1"/>
  </c:chart>
  <c:spPr>
    <a:ln>
      <a:noFill/>
    </a:ln>
  </c:spPr>
  <c:printSettings>
    <c:headerFooter/>
    <c:pageMargins b="0.78740157499999996" l="0.511811024" r="0.511811024" t="0.78740157499999996" header="0.31496062000000058" footer="0.31496062000000058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/>
            </a:pPr>
            <a:r>
              <a:rPr lang="en-US"/>
              <a:t>Predomínio do Temperamento</a:t>
            </a:r>
          </a:p>
        </c:rich>
      </c:tx>
      <c:layout>
        <c:manualLayout>
          <c:xMode val="edge"/>
          <c:yMode val="edge"/>
          <c:x val="0.27589914897001516"/>
          <c:y val="1.3888888888888944E-2"/>
        </c:manualLayout>
      </c:layout>
    </c:title>
    <c:view3D>
      <c:rotX val="60"/>
      <c:rotY val="110"/>
      <c:perspective val="0"/>
    </c:view3D>
    <c:plotArea>
      <c:layout>
        <c:manualLayout>
          <c:layoutTarget val="inner"/>
          <c:xMode val="edge"/>
          <c:yMode val="edge"/>
          <c:x val="0"/>
          <c:y val="0.162577646544182"/>
          <c:w val="1"/>
          <c:h val="0.70289078448527265"/>
        </c:manualLayout>
      </c:layout>
      <c:pie3DChart>
        <c:varyColors val="1"/>
        <c:ser>
          <c:idx val="0"/>
          <c:order val="0"/>
          <c:explosion val="25"/>
          <c:dPt>
            <c:idx val="0"/>
            <c:explosion val="29"/>
            <c:spPr>
              <a:solidFill>
                <a:schemeClr val="accent3">
                  <a:lumMod val="40000"/>
                  <a:lumOff val="60000"/>
                </a:schemeClr>
              </a:solidFill>
            </c:spPr>
          </c:dPt>
          <c:dPt>
            <c:idx val="1"/>
            <c:spPr>
              <a:solidFill>
                <a:schemeClr val="accent2">
                  <a:lumMod val="40000"/>
                  <a:lumOff val="60000"/>
                </a:schemeClr>
              </a:solidFill>
            </c:spPr>
          </c:dPt>
          <c:dLbls>
            <c:dLbl>
              <c:idx val="0"/>
              <c:layout>
                <c:manualLayout>
                  <c:x val="0.17735496699276229"/>
                  <c:y val="-0.16599372995042291"/>
                </c:manualLayout>
              </c:layout>
              <c:showPercent val="1"/>
            </c:dLbl>
            <c:dLbl>
              <c:idx val="1"/>
              <c:layout>
                <c:manualLayout>
                  <c:x val="-0.15595386940268824"/>
                  <c:y val="0.11704286964129484"/>
                </c:manualLayout>
              </c:layout>
              <c:showPercent val="1"/>
            </c:dLbl>
            <c:txPr>
              <a:bodyPr/>
              <a:lstStyle/>
              <a:p>
                <a:pPr>
                  <a:defRPr sz="1400" b="1"/>
                </a:pPr>
                <a:endParaRPr lang="pt-BR"/>
              </a:p>
            </c:txPr>
            <c:showPercent val="1"/>
            <c:showLeaderLines val="1"/>
          </c:dLbls>
          <c:cat>
            <c:strRef>
              <c:f>'50 Categorias Homem'!$G$53:$G$54</c:f>
              <c:strCache>
                <c:ptCount val="2"/>
                <c:pt idx="0">
                  <c:v>Homeostático</c:v>
                </c:pt>
                <c:pt idx="1">
                  <c:v>Nosográfico</c:v>
                </c:pt>
              </c:strCache>
            </c:strRef>
          </c:cat>
          <c:val>
            <c:numRef>
              <c:f>'50 Categorias Homem'!$H$53:$H$54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dLbls>
          <c:showPercent val="1"/>
        </c:dLbls>
      </c:pie3DChart>
    </c:plotArea>
    <c:legend>
      <c:legendPos val="r"/>
      <c:layout>
        <c:manualLayout>
          <c:xMode val="edge"/>
          <c:yMode val="edge"/>
          <c:x val="0.67163879870888343"/>
          <c:y val="0.80329615048118985"/>
          <c:w val="0.32836102845003906"/>
          <c:h val="0.16743438320210044"/>
        </c:manualLayout>
      </c:layout>
    </c:legend>
    <c:plotVisOnly val="1"/>
  </c:chart>
  <c:spPr>
    <a:ln>
      <a:noFill/>
    </a:ln>
  </c:spPr>
  <c:printSettings>
    <c:headerFooter/>
    <c:pageMargins b="0.78740157499999996" l="0.511811024" r="0.511811024" t="0.78740157499999996" header="0.31496062000000102" footer="0.314960620000001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/>
            </a:pPr>
            <a:r>
              <a:rPr lang="en-US"/>
              <a:t>Predomínio do Temperamento</a:t>
            </a:r>
          </a:p>
        </c:rich>
      </c:tx>
      <c:layout>
        <c:manualLayout>
          <c:xMode val="edge"/>
          <c:yMode val="edge"/>
          <c:x val="0.27589914897001516"/>
          <c:y val="1.3888888888888951E-2"/>
        </c:manualLayout>
      </c:layout>
    </c:title>
    <c:view3D>
      <c:rotX val="60"/>
      <c:rotY val="110"/>
      <c:perspective val="0"/>
    </c:view3D>
    <c:plotArea>
      <c:layout>
        <c:manualLayout>
          <c:layoutTarget val="inner"/>
          <c:xMode val="edge"/>
          <c:yMode val="edge"/>
          <c:x val="0"/>
          <c:y val="0.17183690580344133"/>
          <c:w val="1"/>
          <c:h val="0.70289078448527265"/>
        </c:manualLayout>
      </c:layout>
      <c:pie3DChart>
        <c:varyColors val="1"/>
        <c:ser>
          <c:idx val="0"/>
          <c:order val="0"/>
          <c:explosion val="25"/>
          <c:dPt>
            <c:idx val="0"/>
            <c:explosion val="29"/>
            <c:spPr>
              <a:solidFill>
                <a:schemeClr val="accent3">
                  <a:lumMod val="40000"/>
                  <a:lumOff val="60000"/>
                </a:schemeClr>
              </a:solidFill>
            </c:spPr>
          </c:dPt>
          <c:dPt>
            <c:idx val="1"/>
            <c:spPr>
              <a:solidFill>
                <a:schemeClr val="accent2">
                  <a:lumMod val="40000"/>
                  <a:lumOff val="60000"/>
                </a:schemeClr>
              </a:solidFill>
            </c:spPr>
          </c:dPt>
          <c:dLbls>
            <c:dLbl>
              <c:idx val="0"/>
              <c:layout>
                <c:manualLayout>
                  <c:x val="0.17735496699276229"/>
                  <c:y val="-0.16599372995042291"/>
                </c:manualLayout>
              </c:layout>
              <c:showPercent val="1"/>
            </c:dLbl>
            <c:dLbl>
              <c:idx val="1"/>
              <c:layout>
                <c:manualLayout>
                  <c:x val="-0.15595386940268824"/>
                  <c:y val="0.11704286964129484"/>
                </c:manualLayout>
              </c:layout>
              <c:showPercent val="1"/>
            </c:dLbl>
            <c:txPr>
              <a:bodyPr/>
              <a:lstStyle/>
              <a:p>
                <a:pPr>
                  <a:defRPr sz="1400" b="1"/>
                </a:pPr>
                <a:endParaRPr lang="pt-BR"/>
              </a:p>
            </c:txPr>
            <c:showPercent val="1"/>
            <c:showLeaderLines val="1"/>
          </c:dLbls>
          <c:cat>
            <c:strRef>
              <c:f>'50 Categorias Mulher'!$N$43:$N$44</c:f>
              <c:strCache>
                <c:ptCount val="2"/>
                <c:pt idx="0">
                  <c:v>Homeostático</c:v>
                </c:pt>
                <c:pt idx="1">
                  <c:v>Nosográfico</c:v>
                </c:pt>
              </c:strCache>
            </c:strRef>
          </c:cat>
          <c:val>
            <c:numRef>
              <c:f>'50 Categorias Mulher'!$O$43:$O$44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dLbls>
          <c:showPercent val="1"/>
        </c:dLbls>
      </c:pie3DChart>
    </c:plotArea>
    <c:legend>
      <c:legendPos val="r"/>
      <c:layout>
        <c:manualLayout>
          <c:xMode val="edge"/>
          <c:yMode val="edge"/>
          <c:x val="0.67163879870888388"/>
          <c:y val="0.80329615048118985"/>
          <c:w val="0.32836102845003906"/>
          <c:h val="0.16743438320210052"/>
        </c:manualLayout>
      </c:layout>
    </c:legend>
    <c:plotVisOnly val="1"/>
  </c:chart>
  <c:spPr>
    <a:ln>
      <a:noFill/>
    </a:ln>
  </c:spPr>
  <c:printSettings>
    <c:headerFooter/>
    <c:pageMargins b="0.78740157499999996" l="0.511811024" r="0.511811024" t="0.78740157499999996" header="0.31496062000000113" footer="0.3149606200000011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/>
            </a:pPr>
            <a:r>
              <a:rPr lang="en-US"/>
              <a:t>Convergências do</a:t>
            </a:r>
            <a:r>
              <a:rPr lang="en-US" baseline="0"/>
              <a:t> Temperamento da Dupla</a:t>
            </a:r>
            <a:endParaRPr lang="en-US"/>
          </a:p>
        </c:rich>
      </c:tx>
    </c:title>
    <c:view3D>
      <c:rotX val="30"/>
      <c:perspective val="30"/>
    </c:view3D>
    <c:plotArea>
      <c:layout>
        <c:manualLayout>
          <c:layoutTarget val="inner"/>
          <c:xMode val="edge"/>
          <c:yMode val="edge"/>
          <c:x val="0.10848278580562049"/>
          <c:y val="0.16916229221347329"/>
          <c:w val="0.68136829050214887"/>
          <c:h val="0.70583770778652666"/>
        </c:manualLayout>
      </c:layout>
      <c:pie3DChart>
        <c:varyColors val="1"/>
        <c:ser>
          <c:idx val="0"/>
          <c:order val="0"/>
          <c:spPr>
            <a:solidFill>
              <a:schemeClr val="accent3">
                <a:lumMod val="75000"/>
              </a:schemeClr>
            </a:solidFill>
          </c:spPr>
          <c:explosion val="25"/>
          <c:dPt>
            <c:idx val="0"/>
            <c:spPr>
              <a:solidFill>
                <a:schemeClr val="accent3">
                  <a:lumMod val="60000"/>
                  <a:lumOff val="40000"/>
                </a:schemeClr>
              </a:solidFill>
            </c:spPr>
          </c:dPt>
          <c:dPt>
            <c:idx val="1"/>
            <c:spPr>
              <a:solidFill>
                <a:schemeClr val="accent6">
                  <a:lumMod val="60000"/>
                  <a:lumOff val="40000"/>
                </a:schemeClr>
              </a:solidFill>
            </c:spPr>
          </c:dPt>
          <c:dLbls>
            <c:txPr>
              <a:bodyPr/>
              <a:lstStyle/>
              <a:p>
                <a:pPr>
                  <a:defRPr sz="1400" b="1"/>
                </a:pPr>
                <a:endParaRPr lang="pt-BR"/>
              </a:p>
            </c:txPr>
            <c:showPercent val="1"/>
            <c:showLeaderLines val="1"/>
          </c:dLbls>
          <c:cat>
            <c:strRef>
              <c:f>'Comparativo 50 Categorias'!$B$56:$B$57</c:f>
              <c:strCache>
                <c:ptCount val="2"/>
                <c:pt idx="0">
                  <c:v>Homeostático</c:v>
                </c:pt>
                <c:pt idx="1">
                  <c:v>Nosográfico</c:v>
                </c:pt>
              </c:strCache>
            </c:strRef>
          </c:cat>
          <c:val>
            <c:numRef>
              <c:f>'Comparativo 50 Categorias'!$C$56:$C$57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dLbls>
          <c:showPercent val="1"/>
        </c:dLbls>
      </c:pie3DChart>
    </c:plotArea>
    <c:legend>
      <c:legendPos val="r"/>
      <c:layout>
        <c:manualLayout>
          <c:xMode val="edge"/>
          <c:yMode val="edge"/>
          <c:x val="0.79464020122484769"/>
          <c:y val="0.83057669874598949"/>
          <c:w val="0.2053597987751532"/>
          <c:h val="0.16743438320210008"/>
        </c:manualLayout>
      </c:layout>
    </c:legend>
    <c:plotVisOnly val="1"/>
  </c:chart>
  <c:spPr>
    <a:ln>
      <a:noFill/>
    </a:ln>
  </c:spPr>
  <c:printSettings>
    <c:headerFooter/>
    <c:pageMargins b="0.78740157499999996" l="0.511811024" r="0.511811024" t="0.78740157499999996" header="0.31496062000000052" footer="0.3149606200000005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28"/>
  <c:chart>
    <c:title>
      <c:tx>
        <c:rich>
          <a:bodyPr/>
          <a:lstStyle/>
          <a:p>
            <a:pPr>
              <a:defRPr/>
            </a:pPr>
            <a:r>
              <a:rPr lang="en-US"/>
              <a:t>Comparativo Geral</a:t>
            </a:r>
            <a:r>
              <a:rPr lang="en-US" baseline="0"/>
              <a:t> da Dupla</a:t>
            </a:r>
            <a:endParaRPr lang="en-US"/>
          </a:p>
        </c:rich>
      </c:tx>
    </c:title>
    <c:plotArea>
      <c:layout/>
      <c:barChart>
        <c:barDir val="col"/>
        <c:grouping val="clustered"/>
        <c:ser>
          <c:idx val="0"/>
          <c:order val="0"/>
          <c:dPt>
            <c:idx val="0"/>
            <c:spPr>
              <a:solidFill>
                <a:schemeClr val="accent3">
                  <a:lumMod val="75000"/>
                </a:schemeClr>
              </a:solidFill>
            </c:spPr>
          </c:dPt>
          <c:dPt>
            <c:idx val="1"/>
            <c:spPr>
              <a:solidFill>
                <a:schemeClr val="accent3">
                  <a:lumMod val="60000"/>
                  <a:lumOff val="40000"/>
                </a:schemeClr>
              </a:solidFill>
            </c:spPr>
          </c:dPt>
          <c:dPt>
            <c:idx val="2"/>
            <c:spPr>
              <a:solidFill>
                <a:schemeClr val="accent6">
                  <a:lumMod val="75000"/>
                </a:schemeClr>
              </a:solidFill>
            </c:spPr>
          </c:dPt>
          <c:dPt>
            <c:idx val="3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Lbls>
            <c:showVal val="1"/>
          </c:dLbls>
          <c:cat>
            <c:strRef>
              <c:f>('Comparativo 50 Categorias'!$B$53:$B$54,'Comparativo 50 Categorias'!$B$56:$B$57)</c:f>
              <c:strCache>
                <c:ptCount val="4"/>
                <c:pt idx="0">
                  <c:v>Convergência</c:v>
                </c:pt>
                <c:pt idx="1">
                  <c:v>Divergência</c:v>
                </c:pt>
                <c:pt idx="2">
                  <c:v>Homeostático</c:v>
                </c:pt>
                <c:pt idx="3">
                  <c:v>Nosográfico</c:v>
                </c:pt>
              </c:strCache>
            </c:strRef>
          </c:cat>
          <c:val>
            <c:numRef>
              <c:f>('Comparativo 50 Categorias'!$C$53:$C$54,'Comparativo 50 Categorias'!$C$56:$C$57)</c:f>
              <c:numCache>
                <c:formatCode>General</c:formatCode>
                <c:ptCount val="4"/>
                <c:pt idx="0">
                  <c:v>0</c:v>
                </c:pt>
                <c:pt idx="1">
                  <c:v>26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axId val="74158848"/>
        <c:axId val="74160768"/>
      </c:barChart>
      <c:catAx>
        <c:axId val="7415884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5 Variáveis</a:t>
                </a:r>
              </a:p>
            </c:rich>
          </c:tx>
          <c:layout>
            <c:manualLayout>
              <c:xMode val="edge"/>
              <c:yMode val="edge"/>
              <c:x val="0.29270756780402485"/>
              <c:y val="0.91108778069407992"/>
            </c:manualLayout>
          </c:layout>
        </c:title>
        <c:majorTickMark val="none"/>
        <c:tickLblPos val="nextTo"/>
        <c:crossAx val="74160768"/>
        <c:crosses val="autoZero"/>
        <c:auto val="1"/>
        <c:lblAlgn val="ctr"/>
        <c:lblOffset val="100"/>
      </c:catAx>
      <c:valAx>
        <c:axId val="74160768"/>
        <c:scaling>
          <c:orientation val="minMax"/>
        </c:scaling>
        <c:axPos val="l"/>
        <c:numFmt formatCode="General" sourceLinked="1"/>
        <c:majorTickMark val="none"/>
        <c:tickLblPos val="nextTo"/>
        <c:crossAx val="74158848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spPr>
    <a:ln>
      <a:noFill/>
    </a:ln>
  </c:spPr>
  <c:printSettings>
    <c:headerFooter/>
    <c:pageMargins b="0.78740157499999996" l="0.511811024" r="0.511811024" t="0.78740157499999996" header="0.31496062000000064" footer="0.31496062000000064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/>
            </a:pPr>
            <a:r>
              <a:rPr lang="en-US"/>
              <a:t>Autencidade Afetiva do Homem</a:t>
            </a:r>
          </a:p>
        </c:rich>
      </c:tx>
    </c:title>
    <c:view3D>
      <c:rotX val="30"/>
      <c:perspective val="30"/>
    </c:view3D>
    <c:plotArea>
      <c:layout>
        <c:manualLayout>
          <c:layoutTarget val="inner"/>
          <c:xMode val="edge"/>
          <c:yMode val="edge"/>
          <c:x val="1.8055555555555561E-2"/>
          <c:y val="0.19498505395158938"/>
          <c:w val="0.96388888888888968"/>
          <c:h val="0.6519648585593476"/>
        </c:manualLayout>
      </c:layout>
      <c:pie3DChart>
        <c:varyColors val="1"/>
        <c:ser>
          <c:idx val="0"/>
          <c:order val="0"/>
          <c:explosion val="25"/>
          <c:dPt>
            <c:idx val="0"/>
            <c:spPr>
              <a:solidFill>
                <a:schemeClr val="accent3">
                  <a:lumMod val="60000"/>
                  <a:lumOff val="40000"/>
                </a:schemeClr>
              </a:solidFill>
            </c:spPr>
          </c:dPt>
          <c:dPt>
            <c:idx val="1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Lbls>
            <c:txPr>
              <a:bodyPr/>
              <a:lstStyle/>
              <a:p>
                <a:pPr>
                  <a:defRPr sz="1400" b="1"/>
                </a:pPr>
                <a:endParaRPr lang="pt-BR"/>
              </a:p>
            </c:txPr>
            <c:showPercent val="1"/>
            <c:showLeaderLines val="1"/>
          </c:dLbls>
          <c:cat>
            <c:strRef>
              <c:f>'Autenticidade Afetiva Homem'!$E$30:$E$31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'Autenticidade Afetiva Homem'!$F$30:$F$31</c:f>
              <c:numCache>
                <c:formatCode>General</c:formatCode>
                <c:ptCount val="2"/>
                <c:pt idx="0">
                  <c:v>0</c:v>
                </c:pt>
                <c:pt idx="1">
                  <c:v>25</c:v>
                </c:pt>
              </c:numCache>
            </c:numRef>
          </c:val>
        </c:ser>
        <c:dLbls>
          <c:showPercent val="1"/>
        </c:dLbls>
      </c:pie3DChart>
    </c:plotArea>
    <c:legend>
      <c:legendPos val="t"/>
      <c:layout>
        <c:manualLayout>
          <c:xMode val="edge"/>
          <c:yMode val="edge"/>
          <c:x val="0.81938495188101457"/>
          <c:y val="0.89803258967628985"/>
          <c:w val="0.17789654418197745"/>
          <c:h val="8.371719160104997E-2"/>
        </c:manualLayout>
      </c:layout>
    </c:legend>
    <c:plotVisOnly val="1"/>
  </c:chart>
  <c:spPr>
    <a:ln>
      <a:noFill/>
    </a:ln>
  </c:spPr>
  <c:printSettings>
    <c:headerFooter/>
    <c:pageMargins b="0.78740157499999996" l="0.511811024" r="0.511811024" t="0.78740157499999996" header="0.31496062000000047" footer="0.31496062000000047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/>
            </a:pPr>
            <a:r>
              <a:rPr lang="en-US"/>
              <a:t>Autencidade Afetiva da Mulher</a:t>
            </a:r>
          </a:p>
        </c:rich>
      </c:tx>
    </c:title>
    <c:view3D>
      <c:rotX val="30"/>
      <c:perspective val="30"/>
    </c:view3D>
    <c:plotArea>
      <c:layout>
        <c:manualLayout>
          <c:layoutTarget val="inner"/>
          <c:xMode val="edge"/>
          <c:yMode val="edge"/>
          <c:x val="1.8055555555555561E-2"/>
          <c:y val="0.18109616506270057"/>
          <c:w val="0.96388888888888991"/>
          <c:h val="0.65196485855934783"/>
        </c:manualLayout>
      </c:layout>
      <c:pie3DChart>
        <c:varyColors val="1"/>
        <c:ser>
          <c:idx val="0"/>
          <c:order val="0"/>
          <c:explosion val="25"/>
          <c:dPt>
            <c:idx val="0"/>
            <c:spPr>
              <a:solidFill>
                <a:schemeClr val="accent3">
                  <a:lumMod val="60000"/>
                  <a:lumOff val="40000"/>
                </a:schemeClr>
              </a:solidFill>
            </c:spPr>
          </c:dPt>
          <c:dPt>
            <c:idx val="1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Lbls>
            <c:txPr>
              <a:bodyPr/>
              <a:lstStyle/>
              <a:p>
                <a:pPr>
                  <a:defRPr sz="1400" b="1"/>
                </a:pPr>
                <a:endParaRPr lang="pt-BR"/>
              </a:p>
            </c:txPr>
            <c:showPercent val="1"/>
            <c:showLeaderLines val="1"/>
          </c:dLbls>
          <c:cat>
            <c:strRef>
              <c:f>'Autenticidade Afetiva Mulher'!$E$30:$E$31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'Autenticidade Afetiva Mulher'!$F$30:$F$31</c:f>
              <c:numCache>
                <c:formatCode>General</c:formatCode>
                <c:ptCount val="2"/>
                <c:pt idx="0">
                  <c:v>0</c:v>
                </c:pt>
                <c:pt idx="1">
                  <c:v>25</c:v>
                </c:pt>
              </c:numCache>
            </c:numRef>
          </c:val>
        </c:ser>
        <c:dLbls>
          <c:showPercent val="1"/>
        </c:dLbls>
      </c:pie3DChart>
    </c:plotArea>
    <c:legend>
      <c:legendPos val="t"/>
      <c:layout>
        <c:manualLayout>
          <c:xMode val="edge"/>
          <c:yMode val="edge"/>
          <c:x val="0.81938495188101457"/>
          <c:y val="0.89803258967628941"/>
          <c:w val="0.17789654418197751"/>
          <c:h val="8.3717191601050012E-2"/>
        </c:manualLayout>
      </c:layout>
    </c:legend>
    <c:plotVisOnly val="1"/>
  </c:chart>
  <c:spPr>
    <a:ln>
      <a:noFill/>
    </a:ln>
  </c:spPr>
  <c:printSettings>
    <c:headerFooter/>
    <c:pageMargins b="0.78740157499999996" l="0.511811024" r="0.511811024" t="0.78740157499999996" header="0.31496062000000058" footer="0.31496062000000058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/>
            </a:pPr>
            <a:r>
              <a:rPr lang="pt-BR"/>
              <a:t>Comparativo da Afetividade Afetiva da Dupla Evolutiva</a:t>
            </a:r>
          </a:p>
        </c:rich>
      </c:tx>
      <c:layout>
        <c:manualLayout>
          <c:xMode val="edge"/>
          <c:yMode val="edge"/>
          <c:x val="0.16948096657059464"/>
          <c:y val="4.6296296296296311E-3"/>
        </c:manualLayout>
      </c:layout>
    </c:title>
    <c:view3D>
      <c:rotX val="30"/>
      <c:perspective val="30"/>
    </c:view3D>
    <c:plotArea>
      <c:layout>
        <c:manualLayout>
          <c:layoutTarget val="inner"/>
          <c:xMode val="edge"/>
          <c:yMode val="edge"/>
          <c:x val="0.11527993187683892"/>
          <c:y val="0.19231044036162151"/>
          <c:w val="0.66175851361092242"/>
          <c:h val="0.6893376348789737"/>
        </c:manualLayout>
      </c:layout>
      <c:pie3DChart>
        <c:varyColors val="1"/>
        <c:ser>
          <c:idx val="0"/>
          <c:order val="0"/>
          <c:explosion val="25"/>
          <c:dPt>
            <c:idx val="0"/>
            <c:spPr>
              <a:solidFill>
                <a:schemeClr val="accent3">
                  <a:lumMod val="40000"/>
                  <a:lumOff val="60000"/>
                </a:schemeClr>
              </a:solidFill>
            </c:spPr>
          </c:dPt>
          <c:dPt>
            <c:idx val="1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Lbls>
            <c:txPr>
              <a:bodyPr/>
              <a:lstStyle/>
              <a:p>
                <a:pPr>
                  <a:defRPr sz="1400" b="1"/>
                </a:pPr>
                <a:endParaRPr lang="pt-BR"/>
              </a:p>
            </c:txPr>
            <c:showPercent val="1"/>
            <c:showLeaderLines val="1"/>
          </c:dLbls>
          <c:cat>
            <c:strRef>
              <c:f>'Comparativo Autent. Afetiva'!$C$35:$C$36</c:f>
              <c:strCache>
                <c:ptCount val="2"/>
                <c:pt idx="0">
                  <c:v>Convergência</c:v>
                </c:pt>
                <c:pt idx="1">
                  <c:v>Divergência</c:v>
                </c:pt>
              </c:strCache>
            </c:strRef>
          </c:cat>
          <c:val>
            <c:numRef>
              <c:f>'Comparativo Autent. Afetiva'!$D$35:$D$36</c:f>
              <c:numCache>
                <c:formatCode>General</c:formatCode>
                <c:ptCount val="2"/>
                <c:pt idx="0">
                  <c:v>0</c:v>
                </c:pt>
                <c:pt idx="1">
                  <c:v>25</c:v>
                </c:pt>
              </c:numCache>
            </c:numRef>
          </c:val>
        </c:ser>
        <c:dLbls>
          <c:showPercent val="1"/>
        </c:dLbls>
      </c:pie3DChart>
    </c:plotArea>
    <c:legend>
      <c:legendPos val="r"/>
      <c:layout>
        <c:manualLayout>
          <c:xMode val="edge"/>
          <c:yMode val="edge"/>
          <c:x val="0.79980686789151367"/>
          <c:y val="0.83057669874598949"/>
          <c:w val="0.20019309260351267"/>
          <c:h val="0.16743438320209997"/>
        </c:manualLayout>
      </c:layout>
    </c:legend>
    <c:plotVisOnly val="1"/>
  </c:chart>
  <c:spPr>
    <a:ln>
      <a:noFill/>
    </a:ln>
  </c:spPr>
  <c:printSettings>
    <c:headerFooter/>
    <c:pageMargins b="0.78740157499999996" l="0.511811024" r="0.511811024" t="0.78740157499999996" header="0.31496062000000041" footer="0.31496062000000041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32"/>
  <c:chart>
    <c:title>
      <c:tx>
        <c:rich>
          <a:bodyPr/>
          <a:lstStyle/>
          <a:p>
            <a:pPr>
              <a:defRPr/>
            </a:pPr>
            <a:r>
              <a:rPr lang="pt-BR"/>
              <a:t>Aplicabilidade das Ideias Básicas da Dupla Evolutiva</a:t>
            </a:r>
          </a:p>
        </c:rich>
      </c:tx>
    </c:title>
    <c:plotArea>
      <c:layout/>
      <c:barChart>
        <c:barDir val="bar"/>
        <c:grouping val="clustered"/>
        <c:ser>
          <c:idx val="0"/>
          <c:order val="0"/>
          <c:dLbls>
            <c:showVal val="1"/>
          </c:dLbls>
          <c:cat>
            <c:strRef>
              <c:f>'15 Ideias Básicas'!$W$5:$W$19</c:f>
              <c:strCache>
                <c:ptCount val="15"/>
                <c:pt idx="0">
                  <c:v>Afetividade</c:v>
                </c:pt>
                <c:pt idx="1">
                  <c:v>Conduta</c:v>
                </c:pt>
                <c:pt idx="2">
                  <c:v>Confiança</c:v>
                </c:pt>
                <c:pt idx="3">
                  <c:v>Criatividade</c:v>
                </c:pt>
                <c:pt idx="4">
                  <c:v>Ecs</c:v>
                </c:pt>
                <c:pt idx="5">
                  <c:v>Enriquecimento</c:v>
                </c:pt>
                <c:pt idx="6">
                  <c:v>Estimulação</c:v>
                </c:pt>
                <c:pt idx="7">
                  <c:v>Evolução</c:v>
                </c:pt>
                <c:pt idx="8">
                  <c:v>Flexibilidade</c:v>
                </c:pt>
                <c:pt idx="9">
                  <c:v>Imediatismo</c:v>
                </c:pt>
                <c:pt idx="10">
                  <c:v>Interdependência</c:v>
                </c:pt>
                <c:pt idx="11">
                  <c:v>Intimidade</c:v>
                </c:pt>
                <c:pt idx="12">
                  <c:v>Mudanças</c:v>
                </c:pt>
                <c:pt idx="13">
                  <c:v>Relacionamento</c:v>
                </c:pt>
                <c:pt idx="14">
                  <c:v>Responsabilidades</c:v>
                </c:pt>
              </c:strCache>
            </c:strRef>
          </c:cat>
          <c:val>
            <c:numRef>
              <c:f>'15 Ideias Básicas'!$X$5:$X$19</c:f>
              <c:numCache>
                <c:formatCode>0%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</c:ser>
        <c:axId val="74365952"/>
        <c:axId val="74449664"/>
      </c:barChart>
      <c:catAx>
        <c:axId val="74365952"/>
        <c:scaling>
          <c:orientation val="maxMin"/>
        </c:scaling>
        <c:axPos val="l"/>
        <c:majorTickMark val="none"/>
        <c:tickLblPos val="nextTo"/>
        <c:crossAx val="74449664"/>
        <c:crosses val="autoZero"/>
        <c:auto val="1"/>
        <c:lblAlgn val="ctr"/>
        <c:lblOffset val="100"/>
      </c:catAx>
      <c:valAx>
        <c:axId val="74449664"/>
        <c:scaling>
          <c:orientation val="minMax"/>
        </c:scaling>
        <c:axPos val="t"/>
        <c:numFmt formatCode="0%" sourceLinked="1"/>
        <c:majorTickMark val="none"/>
        <c:tickLblPos val="nextTo"/>
        <c:crossAx val="74365952"/>
        <c:crosses val="autoZero"/>
        <c:crossBetween val="between"/>
      </c:valAx>
    </c:plotArea>
    <c:plotVisOnly val="1"/>
  </c:chart>
  <c:spPr>
    <a:ln>
      <a:noFill/>
    </a:ln>
  </c:spPr>
  <c:printSettings>
    <c:headerFooter/>
    <c:pageMargins b="0.78740157499999996" l="0.511811024" r="0.511811024" t="0.78740157499999996" header="0.31496062000000036" footer="0.31496062000000036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438150</xdr:colOff>
      <xdr:row>58</xdr:row>
      <xdr:rowOff>133350</xdr:rowOff>
    </xdr:from>
    <xdr:to>
      <xdr:col>5</xdr:col>
      <xdr:colOff>47625</xdr:colOff>
      <xdr:row>75</xdr:row>
      <xdr:rowOff>123825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542925</xdr:colOff>
      <xdr:row>37</xdr:row>
      <xdr:rowOff>38100</xdr:rowOff>
    </xdr:from>
    <xdr:to>
      <xdr:col>11</xdr:col>
      <xdr:colOff>533400</xdr:colOff>
      <xdr:row>54</xdr:row>
      <xdr:rowOff>28575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838200</xdr:colOff>
      <xdr:row>20</xdr:row>
      <xdr:rowOff>19050</xdr:rowOff>
    </xdr:from>
    <xdr:to>
      <xdr:col>4</xdr:col>
      <xdr:colOff>323849</xdr:colOff>
      <xdr:row>41</xdr:row>
      <xdr:rowOff>47625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838200</xdr:colOff>
      <xdr:row>20</xdr:row>
      <xdr:rowOff>19050</xdr:rowOff>
    </xdr:from>
    <xdr:to>
      <xdr:col>4</xdr:col>
      <xdr:colOff>323849</xdr:colOff>
      <xdr:row>41</xdr:row>
      <xdr:rowOff>47625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209551</xdr:colOff>
      <xdr:row>31</xdr:row>
      <xdr:rowOff>0</xdr:rowOff>
    </xdr:from>
    <xdr:to>
      <xdr:col>10</xdr:col>
      <xdr:colOff>533401</xdr:colOff>
      <xdr:row>47</xdr:row>
      <xdr:rowOff>152400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209551</xdr:colOff>
      <xdr:row>31</xdr:row>
      <xdr:rowOff>0</xdr:rowOff>
    </xdr:from>
    <xdr:to>
      <xdr:col>10</xdr:col>
      <xdr:colOff>533401</xdr:colOff>
      <xdr:row>47</xdr:row>
      <xdr:rowOff>152400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1200150</xdr:colOff>
      <xdr:row>30</xdr:row>
      <xdr:rowOff>38100</xdr:rowOff>
    </xdr:from>
    <xdr:to>
      <xdr:col>10</xdr:col>
      <xdr:colOff>695325</xdr:colOff>
      <xdr:row>47</xdr:row>
      <xdr:rowOff>28575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114300</xdr:colOff>
      <xdr:row>48</xdr:row>
      <xdr:rowOff>47624</xdr:rowOff>
    </xdr:from>
    <xdr:to>
      <xdr:col>10</xdr:col>
      <xdr:colOff>590550</xdr:colOff>
      <xdr:row>65</xdr:row>
      <xdr:rowOff>123824</xdr:rowOff>
    </xdr:to>
    <xdr:graphicFrame macro="">
      <xdr:nvGraphicFramePr>
        <xdr:cNvPr id="8" name="Gráfico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0.49375</cdr:x>
      <cdr:y>0.90972</cdr:y>
    </cdr:from>
    <cdr:to>
      <cdr:x>0.67917</cdr:x>
      <cdr:y>0.98264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2257425" y="2495550"/>
          <a:ext cx="847725" cy="200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pt-BR" sz="1100"/>
        </a:p>
      </cdr:txBody>
    </cdr:sp>
  </cdr:relSizeAnchor>
  <cdr:relSizeAnchor xmlns:cdr="http://schemas.openxmlformats.org/drawingml/2006/chartDrawing">
    <cdr:from>
      <cdr:x>0.49375</cdr:x>
      <cdr:y>0.90972</cdr:y>
    </cdr:from>
    <cdr:to>
      <cdr:x>0.67917</cdr:x>
      <cdr:y>0.98264</cdr:y>
    </cdr:to>
    <cdr:sp macro="" textlink="">
      <cdr:nvSpPr>
        <cdr:cNvPr id="3" name="CaixaDeTexto 1"/>
        <cdr:cNvSpPr txBox="1"/>
      </cdr:nvSpPr>
      <cdr:spPr>
        <a:xfrm xmlns:a="http://schemas.openxmlformats.org/drawingml/2006/main">
          <a:off x="2257425" y="2495550"/>
          <a:ext cx="847725" cy="200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pt-BR" sz="1100"/>
        </a:p>
      </cdr:txBody>
    </cdr:sp>
  </cdr:relSizeAnchor>
  <cdr:relSizeAnchor xmlns:cdr="http://schemas.openxmlformats.org/drawingml/2006/chartDrawing">
    <cdr:from>
      <cdr:x>0.64792</cdr:x>
      <cdr:y>0.89583</cdr:y>
    </cdr:from>
    <cdr:to>
      <cdr:x>0.87292</cdr:x>
      <cdr:y>0.98958</cdr:y>
    </cdr:to>
    <cdr:sp macro="" textlink="">
      <cdr:nvSpPr>
        <cdr:cNvPr id="4" name="CaixaDeTexto 3"/>
        <cdr:cNvSpPr txBox="1"/>
      </cdr:nvSpPr>
      <cdr:spPr>
        <a:xfrm xmlns:a="http://schemas.openxmlformats.org/drawingml/2006/main">
          <a:off x="2962275" y="2457450"/>
          <a:ext cx="1028700" cy="2571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pt-BR" sz="1000" b="1"/>
            <a:t>50 Categorias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1257300</xdr:colOff>
      <xdr:row>31</xdr:row>
      <xdr:rowOff>9525</xdr:rowOff>
    </xdr:from>
    <xdr:to>
      <xdr:col>0</xdr:col>
      <xdr:colOff>5829300</xdr:colOff>
      <xdr:row>48</xdr:row>
      <xdr:rowOff>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1257300</xdr:colOff>
      <xdr:row>31</xdr:row>
      <xdr:rowOff>9525</xdr:rowOff>
    </xdr:from>
    <xdr:to>
      <xdr:col>0</xdr:col>
      <xdr:colOff>5829300</xdr:colOff>
      <xdr:row>48</xdr:row>
      <xdr:rowOff>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238126</xdr:colOff>
      <xdr:row>33</xdr:row>
      <xdr:rowOff>76200</xdr:rowOff>
    </xdr:from>
    <xdr:to>
      <xdr:col>6</xdr:col>
      <xdr:colOff>1133475</xdr:colOff>
      <xdr:row>49</xdr:row>
      <xdr:rowOff>142875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838200</xdr:colOff>
      <xdr:row>20</xdr:row>
      <xdr:rowOff>19050</xdr:rowOff>
    </xdr:from>
    <xdr:to>
      <xdr:col>4</xdr:col>
      <xdr:colOff>323849</xdr:colOff>
      <xdr:row>41</xdr:row>
      <xdr:rowOff>47625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editares.org/manual-da-dupla-evolutiva.html" TargetMode="External"/><Relationship Id="rId1" Type="http://schemas.openxmlformats.org/officeDocument/2006/relationships/hyperlink" Target="http://www.tertuliaconscienciologia.org/index2.php?option=com_docman&amp;task=doc_view&amp;gid=1457&amp;Itemid=3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drawing" Target="../drawings/drawing10.x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1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2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1"/>
  <sheetViews>
    <sheetView showGridLines="0" tabSelected="1" workbookViewId="0">
      <selection activeCell="B25" sqref="B25"/>
    </sheetView>
  </sheetViews>
  <sheetFormatPr defaultRowHeight="12.75"/>
  <cols>
    <col min="1" max="1" width="18.85546875" customWidth="1"/>
    <col min="2" max="2" width="55.28515625" customWidth="1"/>
  </cols>
  <sheetData>
    <row r="1" spans="1:8" ht="18">
      <c r="A1" s="231" t="s">
        <v>531</v>
      </c>
      <c r="B1" s="231"/>
      <c r="C1" s="231"/>
      <c r="D1" s="231"/>
      <c r="E1" s="231"/>
      <c r="F1" s="231"/>
      <c r="G1" s="231"/>
      <c r="H1" s="231"/>
    </row>
    <row r="3" spans="1:8">
      <c r="A3" s="108" t="s">
        <v>538</v>
      </c>
    </row>
    <row r="4" spans="1:8">
      <c r="A4" s="108" t="s">
        <v>532</v>
      </c>
    </row>
    <row r="5" spans="1:8">
      <c r="A5" s="113" t="s">
        <v>533</v>
      </c>
      <c r="B5" s="223" t="s">
        <v>536</v>
      </c>
    </row>
    <row r="6" spans="1:8">
      <c r="A6" s="113" t="s">
        <v>534</v>
      </c>
      <c r="B6" s="224" t="s">
        <v>535</v>
      </c>
    </row>
    <row r="7" spans="1:8" ht="30" customHeight="1">
      <c r="A7" s="232" t="s">
        <v>537</v>
      </c>
      <c r="B7" s="232"/>
      <c r="C7" s="232"/>
      <c r="D7" s="232"/>
      <c r="E7" s="232"/>
      <c r="F7" s="232"/>
      <c r="G7" s="232"/>
      <c r="H7" s="232"/>
    </row>
    <row r="8" spans="1:8" ht="18" customHeight="1">
      <c r="A8" s="5" t="s">
        <v>198</v>
      </c>
    </row>
    <row r="9" spans="1:8" ht="15" customHeight="1">
      <c r="A9" s="5" t="s">
        <v>199</v>
      </c>
    </row>
    <row r="10" spans="1:8" ht="28.5" customHeight="1">
      <c r="A10" s="232" t="s">
        <v>200</v>
      </c>
      <c r="B10" s="232"/>
      <c r="C10" s="232"/>
      <c r="D10" s="232"/>
      <c r="E10" s="232"/>
      <c r="F10" s="232"/>
      <c r="G10" s="232"/>
      <c r="H10" s="232"/>
    </row>
    <row r="11" spans="1:8" ht="32.25" customHeight="1">
      <c r="A11" s="232" t="s">
        <v>201</v>
      </c>
      <c r="B11" s="232"/>
      <c r="C11" s="232"/>
      <c r="D11" s="232"/>
      <c r="E11" s="232"/>
      <c r="F11" s="232"/>
      <c r="G11" s="232"/>
      <c r="H11" s="232"/>
    </row>
  </sheetData>
  <sheetProtection password="CFC0" sheet="1" objects="1" scenarios="1"/>
  <mergeCells count="4">
    <mergeCell ref="A1:H1"/>
    <mergeCell ref="A7:H7"/>
    <mergeCell ref="A10:H10"/>
    <mergeCell ref="A11:H11"/>
  </mergeCells>
  <hyperlinks>
    <hyperlink ref="B5" r:id="rId1" display="2. A planilha foi elaborada a partir do verbete RAIZ DO TEMPERAMENTO da Enciclopédia da Conscienciologia."/>
    <hyperlink ref="B6" r:id="rId2"/>
  </hyperlinks>
  <pageMargins left="0.511811024" right="0.511811024" top="0.78740157499999996" bottom="0.78740157499999996" header="0.31496062000000002" footer="0.31496062000000002"/>
  <pageSetup paperSize="9" orientation="portrait" verticalDpi="0" r:id="rId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F37"/>
  <sheetViews>
    <sheetView showGridLines="0" workbookViewId="0">
      <selection activeCell="A38" sqref="A38"/>
    </sheetView>
  </sheetViews>
  <sheetFormatPr defaultRowHeight="12.75"/>
  <cols>
    <col min="1" max="1" width="106" style="117" customWidth="1"/>
    <col min="2" max="2" width="6.42578125" customWidth="1"/>
    <col min="3" max="3" width="4.85546875" style="121" customWidth="1"/>
    <col min="4" max="4" width="14.5703125" style="120" hidden="1" customWidth="1"/>
  </cols>
  <sheetData>
    <row r="1" spans="1:4" ht="18">
      <c r="A1" s="267" t="s">
        <v>505</v>
      </c>
      <c r="B1" s="268"/>
      <c r="C1" s="268"/>
    </row>
    <row r="2" spans="1:4" ht="33.75" customHeight="1">
      <c r="A2" s="269" t="s">
        <v>226</v>
      </c>
      <c r="B2" s="269"/>
      <c r="C2" s="269"/>
    </row>
    <row r="3" spans="1:4" ht="6" customHeight="1"/>
    <row r="4" spans="1:4" ht="24.75" customHeight="1">
      <c r="A4" s="125" t="s">
        <v>506</v>
      </c>
      <c r="C4" s="121" t="str">
        <f>IF(D4, "Sim", "")</f>
        <v/>
      </c>
      <c r="D4" s="120" t="b">
        <v>0</v>
      </c>
    </row>
    <row r="5" spans="1:4" ht="27.6" customHeight="1">
      <c r="A5" s="118" t="s">
        <v>507</v>
      </c>
      <c r="C5" s="121" t="str">
        <f t="shared" ref="C5:C28" si="0">IF(D5, "Sim", "")</f>
        <v/>
      </c>
      <c r="D5" s="120" t="b">
        <v>0</v>
      </c>
    </row>
    <row r="6" spans="1:4" ht="27.6" customHeight="1">
      <c r="A6" s="125" t="s">
        <v>508</v>
      </c>
      <c r="C6" s="121" t="str">
        <f t="shared" si="0"/>
        <v/>
      </c>
      <c r="D6" s="120" t="b">
        <v>0</v>
      </c>
    </row>
    <row r="7" spans="1:4" ht="31.5" customHeight="1">
      <c r="A7" s="118" t="s">
        <v>509</v>
      </c>
      <c r="C7" s="121" t="str">
        <f t="shared" si="0"/>
        <v/>
      </c>
      <c r="D7" s="120" t="b">
        <v>0</v>
      </c>
    </row>
    <row r="8" spans="1:4" ht="27.6" customHeight="1">
      <c r="A8" s="125" t="s">
        <v>485</v>
      </c>
      <c r="C8" s="121" t="str">
        <f t="shared" si="0"/>
        <v/>
      </c>
      <c r="D8" s="120" t="b">
        <v>0</v>
      </c>
    </row>
    <row r="9" spans="1:4" ht="27.6" customHeight="1">
      <c r="A9" s="118" t="s">
        <v>486</v>
      </c>
      <c r="C9" s="121" t="str">
        <f t="shared" si="0"/>
        <v/>
      </c>
      <c r="D9" s="120" t="b">
        <v>0</v>
      </c>
    </row>
    <row r="10" spans="1:4" ht="27.6" customHeight="1">
      <c r="A10" s="125" t="s">
        <v>487</v>
      </c>
      <c r="C10" s="121" t="str">
        <f t="shared" si="0"/>
        <v/>
      </c>
      <c r="D10" s="120" t="b">
        <v>0</v>
      </c>
    </row>
    <row r="11" spans="1:4" ht="27.6" customHeight="1">
      <c r="A11" s="118" t="s">
        <v>488</v>
      </c>
      <c r="C11" s="121" t="str">
        <f t="shared" si="0"/>
        <v/>
      </c>
      <c r="D11" s="120" t="b">
        <v>0</v>
      </c>
    </row>
    <row r="12" spans="1:4" ht="27.6" customHeight="1">
      <c r="A12" s="125" t="s">
        <v>510</v>
      </c>
      <c r="C12" s="121" t="str">
        <f t="shared" si="0"/>
        <v/>
      </c>
      <c r="D12" s="120" t="b">
        <v>0</v>
      </c>
    </row>
    <row r="13" spans="1:4" ht="27.6" customHeight="1">
      <c r="A13" s="118" t="s">
        <v>490</v>
      </c>
      <c r="C13" s="121" t="str">
        <f t="shared" si="0"/>
        <v/>
      </c>
      <c r="D13" s="120" t="b">
        <v>0</v>
      </c>
    </row>
    <row r="14" spans="1:4" ht="27.6" customHeight="1">
      <c r="A14" s="125" t="s">
        <v>491</v>
      </c>
      <c r="C14" s="121" t="str">
        <f t="shared" si="0"/>
        <v/>
      </c>
      <c r="D14" s="120" t="b">
        <v>0</v>
      </c>
    </row>
    <row r="15" spans="1:4" ht="27.6" customHeight="1">
      <c r="A15" s="118" t="s">
        <v>492</v>
      </c>
      <c r="C15" s="121" t="str">
        <f t="shared" si="0"/>
        <v/>
      </c>
      <c r="D15" s="120" t="b">
        <v>0</v>
      </c>
    </row>
    <row r="16" spans="1:4" ht="27.6" customHeight="1">
      <c r="A16" s="125" t="s">
        <v>493</v>
      </c>
      <c r="C16" s="121" t="str">
        <f t="shared" si="0"/>
        <v/>
      </c>
      <c r="D16" s="120" t="b">
        <v>0</v>
      </c>
    </row>
    <row r="17" spans="1:6" ht="32.25" customHeight="1">
      <c r="A17" s="118" t="s">
        <v>511</v>
      </c>
      <c r="C17" s="121" t="str">
        <f t="shared" si="0"/>
        <v/>
      </c>
      <c r="D17" s="120" t="b">
        <v>0</v>
      </c>
    </row>
    <row r="18" spans="1:6" ht="27.6" customHeight="1">
      <c r="A18" s="125" t="s">
        <v>512</v>
      </c>
      <c r="C18" s="121" t="str">
        <f t="shared" si="0"/>
        <v/>
      </c>
      <c r="D18" s="120" t="b">
        <v>0</v>
      </c>
    </row>
    <row r="19" spans="1:6" ht="27.6" customHeight="1">
      <c r="A19" s="118" t="s">
        <v>513</v>
      </c>
      <c r="C19" s="121" t="str">
        <f t="shared" si="0"/>
        <v/>
      </c>
      <c r="D19" s="120" t="b">
        <v>0</v>
      </c>
    </row>
    <row r="20" spans="1:6" ht="31.5" customHeight="1">
      <c r="A20" s="125" t="s">
        <v>497</v>
      </c>
      <c r="C20" s="121" t="str">
        <f t="shared" si="0"/>
        <v/>
      </c>
      <c r="D20" s="120" t="b">
        <v>0</v>
      </c>
    </row>
    <row r="21" spans="1:6" ht="27.6" customHeight="1">
      <c r="A21" s="118" t="s">
        <v>498</v>
      </c>
      <c r="C21" s="121" t="str">
        <f t="shared" si="0"/>
        <v/>
      </c>
      <c r="D21" s="120" t="b">
        <v>0</v>
      </c>
    </row>
    <row r="22" spans="1:6" ht="27.6" customHeight="1">
      <c r="A22" s="125" t="s">
        <v>514</v>
      </c>
      <c r="C22" s="121" t="str">
        <f t="shared" si="0"/>
        <v/>
      </c>
      <c r="D22" s="120" t="b">
        <v>0</v>
      </c>
    </row>
    <row r="23" spans="1:6" ht="27.6" customHeight="1">
      <c r="A23" s="118" t="s">
        <v>515</v>
      </c>
      <c r="C23" s="121" t="str">
        <f t="shared" si="0"/>
        <v/>
      </c>
      <c r="D23" s="120" t="b">
        <v>0</v>
      </c>
    </row>
    <row r="24" spans="1:6" ht="27.6" customHeight="1">
      <c r="A24" s="125" t="s">
        <v>516</v>
      </c>
      <c r="C24" s="121" t="str">
        <f t="shared" si="0"/>
        <v/>
      </c>
      <c r="D24" s="120" t="b">
        <v>0</v>
      </c>
    </row>
    <row r="25" spans="1:6" ht="30.75" customHeight="1">
      <c r="A25" s="118" t="s">
        <v>517</v>
      </c>
      <c r="C25" s="121" t="str">
        <f t="shared" si="0"/>
        <v/>
      </c>
      <c r="D25" s="120" t="b">
        <v>0</v>
      </c>
    </row>
    <row r="26" spans="1:6" ht="33.75" customHeight="1">
      <c r="A26" s="125" t="s">
        <v>518</v>
      </c>
      <c r="C26" s="121" t="str">
        <f t="shared" si="0"/>
        <v/>
      </c>
      <c r="D26" s="120" t="b">
        <v>0</v>
      </c>
    </row>
    <row r="27" spans="1:6" ht="32.25" customHeight="1">
      <c r="A27" s="118" t="s">
        <v>519</v>
      </c>
      <c r="C27" s="121" t="str">
        <f t="shared" si="0"/>
        <v/>
      </c>
      <c r="D27" s="120" t="b">
        <v>0</v>
      </c>
    </row>
    <row r="28" spans="1:6" ht="33" customHeight="1">
      <c r="A28" s="125" t="s">
        <v>504</v>
      </c>
      <c r="C28" s="121" t="str">
        <f t="shared" si="0"/>
        <v/>
      </c>
      <c r="D28" s="120" t="b">
        <v>0</v>
      </c>
    </row>
    <row r="29" spans="1:6" ht="13.5" thickBot="1"/>
    <row r="30" spans="1:6" ht="30.75" thickBot="1">
      <c r="A30" s="116" t="s">
        <v>520</v>
      </c>
      <c r="B30" s="123" t="s">
        <v>229</v>
      </c>
      <c r="C30" s="124">
        <f>F30</f>
        <v>0</v>
      </c>
      <c r="E30" s="192" t="s">
        <v>227</v>
      </c>
      <c r="F30" s="70">
        <f>COUNTIF(C4:C28, "sim")</f>
        <v>0</v>
      </c>
    </row>
    <row r="31" spans="1:6">
      <c r="E31" s="193" t="s">
        <v>228</v>
      </c>
      <c r="F31" s="193">
        <f>25-F30</f>
        <v>25</v>
      </c>
    </row>
    <row r="37" spans="2:2">
      <c r="B37" s="119"/>
    </row>
  </sheetData>
  <sheetProtection password="CFC0" sheet="1" objects="1" scenarios="1"/>
  <mergeCells count="2">
    <mergeCell ref="A1:C1"/>
    <mergeCell ref="A2:C2"/>
  </mergeCells>
  <pageMargins left="0.511811024" right="0.511811024" top="0.78740157499999996" bottom="0.78740157499999996" header="0.31496062000000002" footer="0.31496062000000002"/>
  <pageSetup paperSize="9" orientation="portrait" verticalDpi="0" r:id="rId1"/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>
  <dimension ref="B1:K36"/>
  <sheetViews>
    <sheetView showGridLines="0" workbookViewId="0">
      <pane ySplit="3" topLeftCell="A4" activePane="bottomLeft" state="frozen"/>
      <selection pane="bottomLeft" activeCell="G12" sqref="G12"/>
    </sheetView>
  </sheetViews>
  <sheetFormatPr defaultRowHeight="12.75"/>
  <cols>
    <col min="2" max="2" width="7.7109375" customWidth="1"/>
    <col min="3" max="3" width="12.7109375" style="2" customWidth="1"/>
    <col min="4" max="4" width="30.140625" style="2" customWidth="1"/>
    <col min="5" max="5" width="12.7109375" style="2" customWidth="1"/>
    <col min="6" max="6" width="3.140625" customWidth="1"/>
    <col min="7" max="7" width="17.42578125" style="67" customWidth="1"/>
    <col min="9" max="11" width="0" style="36" hidden="1" customWidth="1"/>
  </cols>
  <sheetData>
    <row r="1" spans="2:11" ht="18">
      <c r="B1" s="231" t="s">
        <v>521</v>
      </c>
      <c r="C1" s="231"/>
      <c r="D1" s="231"/>
      <c r="E1" s="231"/>
      <c r="F1" s="231"/>
      <c r="G1" s="231"/>
    </row>
    <row r="2" spans="2:11" ht="4.5" customHeight="1"/>
    <row r="3" spans="2:11" s="131" customFormat="1" ht="15.75">
      <c r="B3" s="129" t="s">
        <v>258</v>
      </c>
      <c r="C3" s="128" t="s">
        <v>209</v>
      </c>
      <c r="D3" s="132" t="s">
        <v>211</v>
      </c>
      <c r="E3" s="130" t="s">
        <v>210</v>
      </c>
      <c r="G3" s="137" t="s">
        <v>256</v>
      </c>
      <c r="I3" s="194"/>
      <c r="J3" s="194"/>
      <c r="K3" s="194"/>
    </row>
    <row r="4" spans="2:11" ht="15">
      <c r="C4" s="133" t="str">
        <f>'Autenticidade Afetiva Homem'!C4</f>
        <v/>
      </c>
      <c r="D4" s="134" t="s">
        <v>254</v>
      </c>
      <c r="E4" s="133" t="str">
        <f>'Autenticidade Afetiva Mulher'!C4</f>
        <v/>
      </c>
      <c r="G4" s="67" t="str">
        <f>IF(K4=2, "Convergência", " ")</f>
        <v xml:space="preserve"> </v>
      </c>
      <c r="I4" s="36" t="str">
        <f>IF(C4="sim", "1", "0")</f>
        <v>0</v>
      </c>
      <c r="J4" s="36" t="str">
        <f>IF(E4="sim", "1", "0")</f>
        <v>0</v>
      </c>
      <c r="K4" s="36">
        <f>COUNTIF(I4:J4, "1")</f>
        <v>0</v>
      </c>
    </row>
    <row r="5" spans="2:11" ht="15">
      <c r="B5" s="2">
        <v>1</v>
      </c>
      <c r="C5" s="133" t="str">
        <f>'Autenticidade Afetiva Homem'!C5</f>
        <v/>
      </c>
      <c r="D5" s="134" t="s">
        <v>230</v>
      </c>
      <c r="E5" s="133" t="str">
        <f>'Autenticidade Afetiva Mulher'!C5</f>
        <v/>
      </c>
      <c r="G5" s="67" t="str">
        <f t="shared" ref="G5:G28" si="0">IF(K5=2, "Convergência", " ")</f>
        <v xml:space="preserve"> </v>
      </c>
      <c r="I5" s="36" t="str">
        <f t="shared" ref="I5:I28" si="1">IF(C5="sim", "1", "0")</f>
        <v>0</v>
      </c>
      <c r="J5" s="36" t="str">
        <f t="shared" ref="J5:J28" si="2">IF(E5="sim", "1", "0")</f>
        <v>0</v>
      </c>
      <c r="K5" s="36">
        <f t="shared" ref="K5:K28" si="3">COUNTIF(I5:J5, "1")</f>
        <v>0</v>
      </c>
    </row>
    <row r="6" spans="2:11" ht="15">
      <c r="B6" s="2">
        <v>2</v>
      </c>
      <c r="C6" s="133" t="str">
        <f>'Autenticidade Afetiva Homem'!C6</f>
        <v/>
      </c>
      <c r="D6" s="134" t="s">
        <v>231</v>
      </c>
      <c r="E6" s="133" t="str">
        <f>'Autenticidade Afetiva Mulher'!C6</f>
        <v/>
      </c>
      <c r="G6" s="67" t="str">
        <f t="shared" si="0"/>
        <v xml:space="preserve"> </v>
      </c>
      <c r="I6" s="36" t="str">
        <f t="shared" si="1"/>
        <v>0</v>
      </c>
      <c r="J6" s="36" t="str">
        <f t="shared" si="2"/>
        <v>0</v>
      </c>
      <c r="K6" s="36">
        <f t="shared" si="3"/>
        <v>0</v>
      </c>
    </row>
    <row r="7" spans="2:11" ht="15">
      <c r="B7" s="2">
        <v>3</v>
      </c>
      <c r="C7" s="133" t="str">
        <f>'Autenticidade Afetiva Homem'!C7</f>
        <v/>
      </c>
      <c r="D7" s="134" t="s">
        <v>232</v>
      </c>
      <c r="E7" s="133" t="str">
        <f>'Autenticidade Afetiva Mulher'!C7</f>
        <v/>
      </c>
      <c r="G7" s="67" t="str">
        <f t="shared" si="0"/>
        <v xml:space="preserve"> </v>
      </c>
      <c r="I7" s="36" t="str">
        <f t="shared" si="1"/>
        <v>0</v>
      </c>
      <c r="J7" s="36" t="str">
        <f t="shared" si="2"/>
        <v>0</v>
      </c>
      <c r="K7" s="36">
        <f t="shared" si="3"/>
        <v>0</v>
      </c>
    </row>
    <row r="8" spans="2:11" ht="15">
      <c r="B8" s="2">
        <v>4</v>
      </c>
      <c r="C8" s="133" t="str">
        <f>'Autenticidade Afetiva Homem'!C8</f>
        <v/>
      </c>
      <c r="D8" s="134" t="s">
        <v>233</v>
      </c>
      <c r="E8" s="133" t="str">
        <f>'Autenticidade Afetiva Mulher'!C8</f>
        <v/>
      </c>
      <c r="G8" s="67" t="str">
        <f t="shared" si="0"/>
        <v xml:space="preserve"> </v>
      </c>
      <c r="I8" s="36" t="str">
        <f t="shared" si="1"/>
        <v>0</v>
      </c>
      <c r="J8" s="36" t="str">
        <f t="shared" si="2"/>
        <v>0</v>
      </c>
      <c r="K8" s="36">
        <f t="shared" si="3"/>
        <v>0</v>
      </c>
    </row>
    <row r="9" spans="2:11" ht="15">
      <c r="B9" s="2">
        <v>5</v>
      </c>
      <c r="C9" s="133" t="str">
        <f>'Autenticidade Afetiva Homem'!C9</f>
        <v/>
      </c>
      <c r="D9" s="134" t="s">
        <v>234</v>
      </c>
      <c r="E9" s="133" t="str">
        <f>'Autenticidade Afetiva Mulher'!C9</f>
        <v/>
      </c>
      <c r="G9" s="67" t="str">
        <f t="shared" si="0"/>
        <v xml:space="preserve"> </v>
      </c>
      <c r="I9" s="36" t="str">
        <f t="shared" si="1"/>
        <v>0</v>
      </c>
      <c r="J9" s="36" t="str">
        <f t="shared" si="2"/>
        <v>0</v>
      </c>
      <c r="K9" s="36">
        <f t="shared" si="3"/>
        <v>0</v>
      </c>
    </row>
    <row r="10" spans="2:11" ht="15">
      <c r="B10" s="2">
        <v>6</v>
      </c>
      <c r="C10" s="133" t="str">
        <f>'Autenticidade Afetiva Homem'!C10</f>
        <v/>
      </c>
      <c r="D10" s="134" t="s">
        <v>235</v>
      </c>
      <c r="E10" s="133" t="str">
        <f>'Autenticidade Afetiva Mulher'!C10</f>
        <v/>
      </c>
      <c r="G10" s="67" t="str">
        <f t="shared" si="0"/>
        <v xml:space="preserve"> </v>
      </c>
      <c r="I10" s="36" t="str">
        <f t="shared" si="1"/>
        <v>0</v>
      </c>
      <c r="J10" s="36" t="str">
        <f t="shared" si="2"/>
        <v>0</v>
      </c>
      <c r="K10" s="36">
        <f t="shared" si="3"/>
        <v>0</v>
      </c>
    </row>
    <row r="11" spans="2:11" ht="15">
      <c r="B11" s="2">
        <v>7</v>
      </c>
      <c r="C11" s="133" t="str">
        <f>'Autenticidade Afetiva Homem'!C11</f>
        <v/>
      </c>
      <c r="D11" s="134" t="s">
        <v>236</v>
      </c>
      <c r="E11" s="133" t="str">
        <f>'Autenticidade Afetiva Mulher'!C11</f>
        <v/>
      </c>
      <c r="G11" s="67" t="str">
        <f t="shared" si="0"/>
        <v xml:space="preserve"> </v>
      </c>
      <c r="I11" s="36" t="str">
        <f t="shared" si="1"/>
        <v>0</v>
      </c>
      <c r="J11" s="36" t="str">
        <f t="shared" si="2"/>
        <v>0</v>
      </c>
      <c r="K11" s="36">
        <f t="shared" si="3"/>
        <v>0</v>
      </c>
    </row>
    <row r="12" spans="2:11" ht="15">
      <c r="B12" s="2">
        <v>8</v>
      </c>
      <c r="C12" s="133" t="str">
        <f>'Autenticidade Afetiva Homem'!C12</f>
        <v/>
      </c>
      <c r="D12" s="134" t="s">
        <v>237</v>
      </c>
      <c r="E12" s="133" t="str">
        <f>'Autenticidade Afetiva Mulher'!C12</f>
        <v/>
      </c>
      <c r="G12" s="67" t="str">
        <f t="shared" si="0"/>
        <v xml:space="preserve"> </v>
      </c>
      <c r="I12" s="36" t="str">
        <f t="shared" si="1"/>
        <v>0</v>
      </c>
      <c r="J12" s="36" t="str">
        <f t="shared" si="2"/>
        <v>0</v>
      </c>
      <c r="K12" s="36">
        <f t="shared" si="3"/>
        <v>0</v>
      </c>
    </row>
    <row r="13" spans="2:11" ht="15">
      <c r="B13" s="2">
        <v>9</v>
      </c>
      <c r="C13" s="133" t="str">
        <f>'Autenticidade Afetiva Homem'!C13</f>
        <v/>
      </c>
      <c r="D13" s="134" t="s">
        <v>238</v>
      </c>
      <c r="E13" s="133" t="str">
        <f>'Autenticidade Afetiva Mulher'!C13</f>
        <v/>
      </c>
      <c r="G13" s="67" t="str">
        <f t="shared" si="0"/>
        <v xml:space="preserve"> </v>
      </c>
      <c r="I13" s="36" t="str">
        <f t="shared" si="1"/>
        <v>0</v>
      </c>
      <c r="J13" s="36" t="str">
        <f t="shared" si="2"/>
        <v>0</v>
      </c>
      <c r="K13" s="36">
        <f t="shared" si="3"/>
        <v>0</v>
      </c>
    </row>
    <row r="14" spans="2:11" ht="15">
      <c r="B14" s="2">
        <v>10</v>
      </c>
      <c r="C14" s="133" t="str">
        <f>'Autenticidade Afetiva Homem'!C14</f>
        <v/>
      </c>
      <c r="D14" s="134" t="s">
        <v>239</v>
      </c>
      <c r="E14" s="133" t="str">
        <f>'Autenticidade Afetiva Mulher'!C14</f>
        <v/>
      </c>
      <c r="G14" s="67" t="str">
        <f t="shared" si="0"/>
        <v xml:space="preserve"> </v>
      </c>
      <c r="I14" s="36" t="str">
        <f t="shared" si="1"/>
        <v>0</v>
      </c>
      <c r="J14" s="36" t="str">
        <f t="shared" si="2"/>
        <v>0</v>
      </c>
      <c r="K14" s="36">
        <f t="shared" si="3"/>
        <v>0</v>
      </c>
    </row>
    <row r="15" spans="2:11" ht="15">
      <c r="B15" s="2">
        <v>11</v>
      </c>
      <c r="C15" s="133" t="str">
        <f>'Autenticidade Afetiva Homem'!C15</f>
        <v/>
      </c>
      <c r="D15" s="134" t="s">
        <v>240</v>
      </c>
      <c r="E15" s="133" t="str">
        <f>'Autenticidade Afetiva Mulher'!C15</f>
        <v/>
      </c>
      <c r="G15" s="67" t="str">
        <f t="shared" si="0"/>
        <v xml:space="preserve"> </v>
      </c>
      <c r="I15" s="36" t="str">
        <f t="shared" si="1"/>
        <v>0</v>
      </c>
      <c r="J15" s="36" t="str">
        <f t="shared" si="2"/>
        <v>0</v>
      </c>
      <c r="K15" s="36">
        <f t="shared" si="3"/>
        <v>0</v>
      </c>
    </row>
    <row r="16" spans="2:11" ht="15">
      <c r="B16" s="2">
        <v>12</v>
      </c>
      <c r="C16" s="133" t="str">
        <f>'Autenticidade Afetiva Homem'!C16</f>
        <v/>
      </c>
      <c r="D16" s="134" t="s">
        <v>241</v>
      </c>
      <c r="E16" s="133" t="str">
        <f>'Autenticidade Afetiva Mulher'!C16</f>
        <v/>
      </c>
      <c r="G16" s="67" t="str">
        <f t="shared" si="0"/>
        <v xml:space="preserve"> </v>
      </c>
      <c r="I16" s="36" t="str">
        <f t="shared" si="1"/>
        <v>0</v>
      </c>
      <c r="J16" s="36" t="str">
        <f t="shared" si="2"/>
        <v>0</v>
      </c>
      <c r="K16" s="36">
        <f t="shared" si="3"/>
        <v>0</v>
      </c>
    </row>
    <row r="17" spans="2:11" ht="15">
      <c r="B17" s="2">
        <v>13</v>
      </c>
      <c r="C17" s="133" t="str">
        <f>'Autenticidade Afetiva Homem'!C17</f>
        <v/>
      </c>
      <c r="D17" s="134" t="s">
        <v>242</v>
      </c>
      <c r="E17" s="133" t="str">
        <f>'Autenticidade Afetiva Mulher'!C17</f>
        <v/>
      </c>
      <c r="G17" s="67" t="str">
        <f t="shared" si="0"/>
        <v xml:space="preserve"> </v>
      </c>
      <c r="I17" s="36" t="str">
        <f t="shared" si="1"/>
        <v>0</v>
      </c>
      <c r="J17" s="36" t="str">
        <f t="shared" si="2"/>
        <v>0</v>
      </c>
      <c r="K17" s="36">
        <f t="shared" si="3"/>
        <v>0</v>
      </c>
    </row>
    <row r="18" spans="2:11" ht="15">
      <c r="B18" s="2">
        <v>14</v>
      </c>
      <c r="C18" s="133" t="str">
        <f>'Autenticidade Afetiva Homem'!C18</f>
        <v/>
      </c>
      <c r="D18" s="134" t="s">
        <v>243</v>
      </c>
      <c r="E18" s="133" t="str">
        <f>'Autenticidade Afetiva Mulher'!C18</f>
        <v/>
      </c>
      <c r="G18" s="67" t="str">
        <f t="shared" si="0"/>
        <v xml:space="preserve"> </v>
      </c>
      <c r="I18" s="36" t="str">
        <f t="shared" si="1"/>
        <v>0</v>
      </c>
      <c r="J18" s="36" t="str">
        <f t="shared" si="2"/>
        <v>0</v>
      </c>
      <c r="K18" s="36">
        <f t="shared" si="3"/>
        <v>0</v>
      </c>
    </row>
    <row r="19" spans="2:11" ht="15">
      <c r="B19" s="2">
        <v>15</v>
      </c>
      <c r="C19" s="133" t="str">
        <f>'Autenticidade Afetiva Homem'!C19</f>
        <v/>
      </c>
      <c r="D19" s="134" t="s">
        <v>245</v>
      </c>
      <c r="E19" s="133" t="str">
        <f>'Autenticidade Afetiva Mulher'!C19</f>
        <v/>
      </c>
      <c r="G19" s="67" t="str">
        <f t="shared" si="0"/>
        <v xml:space="preserve"> </v>
      </c>
      <c r="I19" s="36" t="str">
        <f t="shared" si="1"/>
        <v>0</v>
      </c>
      <c r="J19" s="36" t="str">
        <f t="shared" si="2"/>
        <v>0</v>
      </c>
      <c r="K19" s="36">
        <f t="shared" si="3"/>
        <v>0</v>
      </c>
    </row>
    <row r="20" spans="2:11" ht="15">
      <c r="B20" s="2">
        <v>16</v>
      </c>
      <c r="C20" s="133" t="str">
        <f>'Autenticidade Afetiva Homem'!C20</f>
        <v/>
      </c>
      <c r="D20" s="134" t="s">
        <v>244</v>
      </c>
      <c r="E20" s="133" t="str">
        <f>'Autenticidade Afetiva Mulher'!C20</f>
        <v/>
      </c>
      <c r="G20" s="67" t="str">
        <f t="shared" si="0"/>
        <v xml:space="preserve"> </v>
      </c>
      <c r="I20" s="36" t="str">
        <f t="shared" si="1"/>
        <v>0</v>
      </c>
      <c r="J20" s="36" t="str">
        <f t="shared" si="2"/>
        <v>0</v>
      </c>
      <c r="K20" s="36">
        <f t="shared" si="3"/>
        <v>0</v>
      </c>
    </row>
    <row r="21" spans="2:11" ht="15">
      <c r="B21" s="2">
        <v>17</v>
      </c>
      <c r="C21" s="133" t="str">
        <f>'Autenticidade Afetiva Homem'!C21</f>
        <v/>
      </c>
      <c r="D21" s="134" t="s">
        <v>246</v>
      </c>
      <c r="E21" s="133" t="str">
        <f>'Autenticidade Afetiva Mulher'!C21</f>
        <v/>
      </c>
      <c r="G21" s="67" t="str">
        <f t="shared" si="0"/>
        <v xml:space="preserve"> </v>
      </c>
      <c r="I21" s="36" t="str">
        <f t="shared" si="1"/>
        <v>0</v>
      </c>
      <c r="J21" s="36" t="str">
        <f t="shared" si="2"/>
        <v>0</v>
      </c>
      <c r="K21" s="36">
        <f t="shared" si="3"/>
        <v>0</v>
      </c>
    </row>
    <row r="22" spans="2:11" ht="15">
      <c r="B22" s="2">
        <v>18</v>
      </c>
      <c r="C22" s="133" t="str">
        <f>'Autenticidade Afetiva Homem'!C22</f>
        <v/>
      </c>
      <c r="D22" s="134" t="s">
        <v>247</v>
      </c>
      <c r="E22" s="133" t="str">
        <f>'Autenticidade Afetiva Mulher'!C22</f>
        <v/>
      </c>
      <c r="G22" s="67" t="str">
        <f t="shared" si="0"/>
        <v xml:space="preserve"> </v>
      </c>
      <c r="I22" s="36" t="str">
        <f t="shared" si="1"/>
        <v>0</v>
      </c>
      <c r="J22" s="36" t="str">
        <f t="shared" si="2"/>
        <v>0</v>
      </c>
      <c r="K22" s="36">
        <f t="shared" si="3"/>
        <v>0</v>
      </c>
    </row>
    <row r="23" spans="2:11" ht="15">
      <c r="B23" s="2">
        <v>19</v>
      </c>
      <c r="C23" s="133" t="str">
        <f>'Autenticidade Afetiva Homem'!C23</f>
        <v/>
      </c>
      <c r="D23" s="134" t="s">
        <v>248</v>
      </c>
      <c r="E23" s="133" t="str">
        <f>'Autenticidade Afetiva Mulher'!C23</f>
        <v/>
      </c>
      <c r="G23" s="67" t="str">
        <f t="shared" si="0"/>
        <v xml:space="preserve"> </v>
      </c>
      <c r="I23" s="36" t="str">
        <f t="shared" si="1"/>
        <v>0</v>
      </c>
      <c r="J23" s="36" t="str">
        <f t="shared" si="2"/>
        <v>0</v>
      </c>
      <c r="K23" s="36">
        <f t="shared" si="3"/>
        <v>0</v>
      </c>
    </row>
    <row r="24" spans="2:11" ht="15">
      <c r="B24" s="2">
        <v>20</v>
      </c>
      <c r="C24" s="133" t="str">
        <f>'Autenticidade Afetiva Homem'!C24</f>
        <v/>
      </c>
      <c r="D24" s="134" t="s">
        <v>249</v>
      </c>
      <c r="E24" s="133" t="str">
        <f>'Autenticidade Afetiva Mulher'!C24</f>
        <v/>
      </c>
      <c r="G24" s="67" t="str">
        <f t="shared" si="0"/>
        <v xml:space="preserve"> </v>
      </c>
      <c r="I24" s="36" t="str">
        <f t="shared" si="1"/>
        <v>0</v>
      </c>
      <c r="J24" s="36" t="str">
        <f t="shared" si="2"/>
        <v>0</v>
      </c>
      <c r="K24" s="36">
        <f t="shared" si="3"/>
        <v>0</v>
      </c>
    </row>
    <row r="25" spans="2:11" ht="15">
      <c r="B25" s="2">
        <v>21</v>
      </c>
      <c r="C25" s="133" t="str">
        <f>'Autenticidade Afetiva Homem'!C25</f>
        <v/>
      </c>
      <c r="D25" s="134" t="s">
        <v>250</v>
      </c>
      <c r="E25" s="133" t="str">
        <f>'Autenticidade Afetiva Mulher'!C25</f>
        <v/>
      </c>
      <c r="G25" s="67" t="str">
        <f t="shared" si="0"/>
        <v xml:space="preserve"> </v>
      </c>
      <c r="I25" s="36" t="str">
        <f t="shared" si="1"/>
        <v>0</v>
      </c>
      <c r="J25" s="36" t="str">
        <f t="shared" si="2"/>
        <v>0</v>
      </c>
      <c r="K25" s="36">
        <f t="shared" si="3"/>
        <v>0</v>
      </c>
    </row>
    <row r="26" spans="2:11" ht="15">
      <c r="B26" s="2">
        <v>22</v>
      </c>
      <c r="C26" s="133" t="str">
        <f>'Autenticidade Afetiva Homem'!C26</f>
        <v/>
      </c>
      <c r="D26" s="134" t="s">
        <v>251</v>
      </c>
      <c r="E26" s="133" t="str">
        <f>'Autenticidade Afetiva Mulher'!C26</f>
        <v/>
      </c>
      <c r="G26" s="67" t="str">
        <f t="shared" si="0"/>
        <v xml:space="preserve"> </v>
      </c>
      <c r="I26" s="36" t="str">
        <f t="shared" si="1"/>
        <v>0</v>
      </c>
      <c r="J26" s="36" t="str">
        <f t="shared" si="2"/>
        <v>0</v>
      </c>
      <c r="K26" s="36">
        <f t="shared" si="3"/>
        <v>0</v>
      </c>
    </row>
    <row r="27" spans="2:11" ht="15">
      <c r="B27" s="2">
        <v>23</v>
      </c>
      <c r="C27" s="133" t="str">
        <f>'Autenticidade Afetiva Homem'!C27</f>
        <v/>
      </c>
      <c r="D27" s="134" t="s">
        <v>252</v>
      </c>
      <c r="E27" s="133" t="str">
        <f>'Autenticidade Afetiva Mulher'!C27</f>
        <v/>
      </c>
      <c r="G27" s="67" t="str">
        <f t="shared" si="0"/>
        <v xml:space="preserve"> </v>
      </c>
      <c r="I27" s="36" t="str">
        <f t="shared" si="1"/>
        <v>0</v>
      </c>
      <c r="J27" s="36" t="str">
        <f t="shared" si="2"/>
        <v>0</v>
      </c>
      <c r="K27" s="36">
        <f t="shared" si="3"/>
        <v>0</v>
      </c>
    </row>
    <row r="28" spans="2:11" ht="15">
      <c r="B28" s="2">
        <v>24</v>
      </c>
      <c r="C28" s="133" t="str">
        <f>'Autenticidade Afetiva Homem'!C28</f>
        <v/>
      </c>
      <c r="D28" s="134" t="s">
        <v>253</v>
      </c>
      <c r="E28" s="133" t="str">
        <f>'Autenticidade Afetiva Mulher'!C28</f>
        <v/>
      </c>
      <c r="G28" s="67" t="str">
        <f t="shared" si="0"/>
        <v xml:space="preserve"> </v>
      </c>
      <c r="I28" s="36" t="str">
        <f t="shared" si="1"/>
        <v>0</v>
      </c>
      <c r="J28" s="36" t="str">
        <f t="shared" si="2"/>
        <v>0</v>
      </c>
      <c r="K28" s="36">
        <f t="shared" si="3"/>
        <v>0</v>
      </c>
    </row>
    <row r="31" spans="2:11" ht="12.75" customHeight="1">
      <c r="B31" s="269" t="s">
        <v>255</v>
      </c>
      <c r="C31" s="269"/>
      <c r="D31" s="269"/>
      <c r="E31" s="269"/>
      <c r="F31" s="269"/>
      <c r="G31" s="269"/>
      <c r="H31" s="138"/>
    </row>
    <row r="32" spans="2:11" ht="12.75" customHeight="1">
      <c r="B32" s="269"/>
      <c r="C32" s="269"/>
      <c r="D32" s="269"/>
      <c r="E32" s="269"/>
      <c r="F32" s="269"/>
      <c r="G32" s="269"/>
      <c r="H32" s="138"/>
    </row>
    <row r="33" spans="2:8" ht="12.75" customHeight="1">
      <c r="B33" s="269"/>
      <c r="C33" s="269"/>
      <c r="D33" s="269"/>
      <c r="E33" s="269"/>
      <c r="F33" s="269"/>
      <c r="G33" s="269"/>
      <c r="H33" s="138"/>
    </row>
    <row r="34" spans="2:8" ht="15" customHeight="1">
      <c r="C34" s="195" t="s">
        <v>257</v>
      </c>
      <c r="D34" s="196"/>
      <c r="E34" s="138"/>
      <c r="F34" s="138"/>
      <c r="G34" s="138"/>
      <c r="H34" s="138"/>
    </row>
    <row r="35" spans="2:8" ht="15" customHeight="1">
      <c r="C35" s="197" t="s">
        <v>212</v>
      </c>
      <c r="D35" s="114">
        <f>COUNTIF(G4:G28, "convergência")</f>
        <v>0</v>
      </c>
    </row>
    <row r="36" spans="2:8" ht="15" customHeight="1">
      <c r="C36" s="197" t="s">
        <v>213</v>
      </c>
      <c r="D36" s="114">
        <f>25-D35</f>
        <v>25</v>
      </c>
    </row>
  </sheetData>
  <sheetProtection password="CFC0" sheet="1" objects="1" scenarios="1"/>
  <mergeCells count="2">
    <mergeCell ref="B31:G33"/>
    <mergeCell ref="B1:G1"/>
  </mergeCells>
  <conditionalFormatting sqref="E4:E28 C4:C28">
    <cfRule type="cellIs" dxfId="6" priority="2" operator="equal">
      <formula>"sim"</formula>
    </cfRule>
  </conditionalFormatting>
  <conditionalFormatting sqref="G4:G28">
    <cfRule type="cellIs" dxfId="5" priority="1" operator="equal">
      <formula>"convergência"</formula>
    </cfRule>
  </conditionalFormatting>
  <pageMargins left="0.511811024" right="0.511811024" top="0.78740157499999996" bottom="0.78740157499999996" header="0.31496062000000002" footer="0.31496062000000002"/>
  <pageSetup paperSize="9" orientation="portrait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dimension ref="B1:L49"/>
  <sheetViews>
    <sheetView showGridLines="0" workbookViewId="0">
      <pane ySplit="9" topLeftCell="A10" activePane="bottomLeft" state="frozen"/>
      <selection pane="bottomLeft" activeCell="F11" sqref="F11"/>
    </sheetView>
  </sheetViews>
  <sheetFormatPr defaultRowHeight="12.75"/>
  <cols>
    <col min="7" max="7" width="4.140625" customWidth="1"/>
    <col min="8" max="8" width="13.28515625" customWidth="1"/>
    <col min="9" max="9" width="18.7109375" customWidth="1"/>
    <col min="10" max="10" width="6.7109375" customWidth="1"/>
  </cols>
  <sheetData>
    <row r="1" spans="2:11" ht="18">
      <c r="B1" s="235" t="s">
        <v>324</v>
      </c>
      <c r="C1" s="235"/>
      <c r="D1" s="235"/>
      <c r="E1" s="235"/>
      <c r="F1" s="235"/>
      <c r="G1" s="235"/>
      <c r="H1" s="235"/>
      <c r="I1" s="235"/>
      <c r="J1" s="235"/>
      <c r="K1" s="235"/>
    </row>
    <row r="2" spans="2:11" ht="4.5" customHeight="1"/>
    <row r="3" spans="2:11" ht="39.75" customHeight="1">
      <c r="B3" s="278" t="s">
        <v>259</v>
      </c>
      <c r="C3" s="278"/>
      <c r="D3" s="278"/>
      <c r="E3" s="278"/>
      <c r="F3" s="278"/>
      <c r="G3" s="278"/>
      <c r="H3" s="278"/>
      <c r="I3" s="278"/>
      <c r="J3" s="278"/>
      <c r="K3" s="278"/>
    </row>
    <row r="4" spans="2:11" ht="6.75" customHeight="1">
      <c r="B4" s="117"/>
      <c r="C4" s="117"/>
      <c r="D4" s="117"/>
      <c r="E4" s="117"/>
      <c r="F4" s="117"/>
      <c r="G4" s="117"/>
      <c r="H4" s="117"/>
      <c r="I4" s="117"/>
      <c r="J4" s="117"/>
      <c r="K4" s="117"/>
    </row>
    <row r="5" spans="2:11" ht="34.5" customHeight="1">
      <c r="B5" s="279" t="s">
        <v>260</v>
      </c>
      <c r="C5" s="279"/>
      <c r="D5" s="279"/>
      <c r="E5" s="279"/>
      <c r="F5" s="279"/>
      <c r="G5" s="279"/>
      <c r="H5" s="279"/>
      <c r="I5" s="279"/>
      <c r="J5" s="279"/>
      <c r="K5" s="279"/>
    </row>
    <row r="6" spans="2:11" ht="6.75" customHeight="1">
      <c r="B6" s="108"/>
    </row>
    <row r="7" spans="2:11">
      <c r="B7" s="277" t="s">
        <v>522</v>
      </c>
      <c r="C7" s="277"/>
      <c r="D7" s="277"/>
      <c r="E7" s="277"/>
      <c r="F7" s="277"/>
      <c r="G7" s="277"/>
      <c r="H7" s="277"/>
      <c r="I7" s="277"/>
      <c r="J7" s="277"/>
      <c r="K7" s="277"/>
    </row>
    <row r="8" spans="2:11" ht="5.25" customHeight="1">
      <c r="B8" s="141"/>
      <c r="C8" s="141"/>
      <c r="D8" s="141"/>
      <c r="E8" s="141"/>
      <c r="F8" s="141"/>
      <c r="G8" s="141"/>
      <c r="H8" s="141"/>
      <c r="I8" s="141"/>
      <c r="J8" s="141"/>
      <c r="K8" s="141"/>
    </row>
    <row r="9" spans="2:11" s="139" customFormat="1">
      <c r="B9" s="280" t="s">
        <v>273</v>
      </c>
      <c r="C9" s="280"/>
      <c r="D9" s="280"/>
      <c r="E9" s="280"/>
      <c r="F9" s="67" t="s">
        <v>323</v>
      </c>
      <c r="G9" s="143"/>
      <c r="H9" s="280" t="s">
        <v>292</v>
      </c>
      <c r="I9" s="280"/>
      <c r="J9" s="280"/>
      <c r="K9" s="67" t="s">
        <v>323</v>
      </c>
    </row>
    <row r="10" spans="2:11" s="2" customFormat="1" ht="6.75" customHeight="1"/>
    <row r="11" spans="2:11" ht="16.5" customHeight="1">
      <c r="B11" s="146" t="s">
        <v>261</v>
      </c>
      <c r="C11" s="146"/>
      <c r="D11" s="146"/>
      <c r="E11" s="146"/>
      <c r="F11" s="198"/>
      <c r="G11" s="119"/>
      <c r="H11" s="148" t="s">
        <v>293</v>
      </c>
      <c r="I11" s="147"/>
      <c r="J11" s="147"/>
      <c r="K11" s="198"/>
    </row>
    <row r="12" spans="2:11" ht="16.5" customHeight="1">
      <c r="B12" s="144" t="s">
        <v>262</v>
      </c>
      <c r="C12" s="144"/>
      <c r="D12" s="144"/>
      <c r="E12" s="144"/>
      <c r="F12" s="198"/>
      <c r="G12" s="119"/>
      <c r="H12" s="145" t="s">
        <v>294</v>
      </c>
      <c r="I12" s="144"/>
      <c r="J12" s="144"/>
      <c r="K12" s="198"/>
    </row>
    <row r="13" spans="2:11" ht="16.5" customHeight="1">
      <c r="B13" s="146" t="s">
        <v>263</v>
      </c>
      <c r="C13" s="146"/>
      <c r="D13" s="146"/>
      <c r="E13" s="146"/>
      <c r="F13" s="198"/>
      <c r="G13" s="119"/>
      <c r="H13" s="148" t="s">
        <v>295</v>
      </c>
      <c r="I13" s="147"/>
      <c r="J13" s="147"/>
      <c r="K13" s="198"/>
    </row>
    <row r="14" spans="2:11" ht="16.5" customHeight="1">
      <c r="B14" s="144" t="s">
        <v>264</v>
      </c>
      <c r="C14" s="144"/>
      <c r="D14" s="144"/>
      <c r="E14" s="144"/>
      <c r="F14" s="198"/>
      <c r="G14" s="119"/>
      <c r="H14" s="145" t="s">
        <v>296</v>
      </c>
      <c r="I14" s="144"/>
      <c r="J14" s="144"/>
      <c r="K14" s="198"/>
    </row>
    <row r="15" spans="2:11" ht="16.5" customHeight="1">
      <c r="B15" s="146" t="s">
        <v>265</v>
      </c>
      <c r="C15" s="146"/>
      <c r="D15" s="146"/>
      <c r="E15" s="146"/>
      <c r="F15" s="198"/>
      <c r="G15" s="119"/>
      <c r="H15" s="148" t="s">
        <v>297</v>
      </c>
      <c r="I15" s="147"/>
      <c r="J15" s="147"/>
      <c r="K15" s="198"/>
    </row>
    <row r="16" spans="2:11" ht="16.5" customHeight="1">
      <c r="B16" s="144" t="s">
        <v>266</v>
      </c>
      <c r="C16" s="144"/>
      <c r="D16" s="144"/>
      <c r="E16" s="144"/>
      <c r="F16" s="199"/>
      <c r="G16" s="119"/>
      <c r="H16" s="145" t="s">
        <v>298</v>
      </c>
      <c r="I16" s="144"/>
      <c r="J16" s="144"/>
      <c r="K16" s="198"/>
    </row>
    <row r="17" spans="2:12" ht="16.5" customHeight="1">
      <c r="B17" s="146" t="s">
        <v>267</v>
      </c>
      <c r="C17" s="146"/>
      <c r="D17" s="146"/>
      <c r="E17" s="146"/>
      <c r="F17" s="199"/>
      <c r="G17" s="119"/>
      <c r="H17" s="148" t="s">
        <v>299</v>
      </c>
      <c r="I17" s="147"/>
      <c r="J17" s="147"/>
      <c r="K17" s="198"/>
    </row>
    <row r="18" spans="2:12" ht="16.5" customHeight="1">
      <c r="B18" s="144" t="s">
        <v>268</v>
      </c>
      <c r="C18" s="144"/>
      <c r="D18" s="144"/>
      <c r="E18" s="144"/>
      <c r="F18" s="199"/>
      <c r="G18" s="119"/>
      <c r="H18" s="145" t="s">
        <v>300</v>
      </c>
      <c r="I18" s="144"/>
      <c r="J18" s="144"/>
      <c r="K18" s="198"/>
    </row>
    <row r="19" spans="2:12" ht="16.5" customHeight="1">
      <c r="B19" s="146" t="s">
        <v>269</v>
      </c>
      <c r="C19" s="146"/>
      <c r="D19" s="146"/>
      <c r="E19" s="146"/>
      <c r="F19" s="199"/>
      <c r="G19" s="119"/>
      <c r="H19" s="148" t="s">
        <v>301</v>
      </c>
      <c r="I19" s="147"/>
      <c r="J19" s="147"/>
      <c r="K19" s="199"/>
      <c r="L19" s="95"/>
    </row>
    <row r="20" spans="2:12" ht="16.5" customHeight="1">
      <c r="B20" s="144" t="s">
        <v>274</v>
      </c>
      <c r="C20" s="144"/>
      <c r="D20" s="144"/>
      <c r="E20" s="144"/>
      <c r="F20" s="199"/>
      <c r="G20" s="119"/>
      <c r="H20" s="145" t="s">
        <v>302</v>
      </c>
      <c r="I20" s="144"/>
      <c r="J20" s="144"/>
      <c r="K20" s="198"/>
    </row>
    <row r="21" spans="2:12" ht="16.5" customHeight="1">
      <c r="B21" s="146" t="s">
        <v>270</v>
      </c>
      <c r="C21" s="146"/>
      <c r="D21" s="146"/>
      <c r="E21" s="146"/>
      <c r="F21" s="199"/>
      <c r="G21" s="119"/>
      <c r="H21" s="148" t="s">
        <v>303</v>
      </c>
      <c r="I21" s="147"/>
      <c r="J21" s="147"/>
      <c r="K21" s="198"/>
    </row>
    <row r="22" spans="2:12" ht="16.5" customHeight="1">
      <c r="B22" s="144" t="s">
        <v>271</v>
      </c>
      <c r="C22" s="144"/>
      <c r="D22" s="144"/>
      <c r="E22" s="144"/>
      <c r="F22" s="199"/>
      <c r="G22" s="119"/>
      <c r="H22" s="145" t="s">
        <v>304</v>
      </c>
      <c r="I22" s="144"/>
      <c r="J22" s="144"/>
      <c r="K22" s="199"/>
    </row>
    <row r="23" spans="2:12" ht="16.5" customHeight="1">
      <c r="B23" s="146" t="s">
        <v>272</v>
      </c>
      <c r="C23" s="146"/>
      <c r="D23" s="146"/>
      <c r="E23" s="146"/>
      <c r="F23" s="199"/>
      <c r="G23" s="119"/>
      <c r="H23" s="148" t="s">
        <v>305</v>
      </c>
      <c r="I23" s="147"/>
      <c r="J23" s="147"/>
      <c r="K23" s="199"/>
    </row>
    <row r="24" spans="2:12" ht="16.5" customHeight="1">
      <c r="B24" s="144" t="s">
        <v>275</v>
      </c>
      <c r="C24" s="144"/>
      <c r="D24" s="144"/>
      <c r="E24" s="144"/>
      <c r="F24" s="199"/>
      <c r="G24" s="119"/>
      <c r="H24" s="145" t="s">
        <v>306</v>
      </c>
      <c r="I24" s="144"/>
      <c r="J24" s="144"/>
      <c r="K24" s="199"/>
    </row>
    <row r="25" spans="2:12" ht="16.5" customHeight="1">
      <c r="B25" s="146" t="s">
        <v>276</v>
      </c>
      <c r="C25" s="146"/>
      <c r="D25" s="146"/>
      <c r="E25" s="146"/>
      <c r="F25" s="199"/>
      <c r="G25" s="119"/>
      <c r="H25" s="148" t="s">
        <v>307</v>
      </c>
      <c r="I25" s="147"/>
      <c r="J25" s="147"/>
      <c r="K25" s="199"/>
    </row>
    <row r="26" spans="2:12" ht="16.5" customHeight="1">
      <c r="B26" s="144" t="s">
        <v>277</v>
      </c>
      <c r="C26" s="144"/>
      <c r="D26" s="144"/>
      <c r="E26" s="144"/>
      <c r="F26" s="199"/>
      <c r="G26" s="119"/>
      <c r="H26" s="145" t="s">
        <v>308</v>
      </c>
      <c r="I26" s="144"/>
      <c r="J26" s="144"/>
      <c r="K26" s="199"/>
    </row>
    <row r="27" spans="2:12" ht="16.5" customHeight="1">
      <c r="B27" s="146" t="s">
        <v>278</v>
      </c>
      <c r="C27" s="146"/>
      <c r="D27" s="146"/>
      <c r="E27" s="146"/>
      <c r="F27" s="199"/>
      <c r="G27" s="119"/>
      <c r="H27" s="148" t="s">
        <v>309</v>
      </c>
      <c r="I27" s="147"/>
      <c r="J27" s="147"/>
      <c r="K27" s="199"/>
    </row>
    <row r="28" spans="2:12" ht="16.5" customHeight="1">
      <c r="B28" s="144" t="s">
        <v>279</v>
      </c>
      <c r="C28" s="144"/>
      <c r="D28" s="144"/>
      <c r="E28" s="144"/>
      <c r="F28" s="199"/>
      <c r="G28" s="119"/>
      <c r="H28" s="145" t="s">
        <v>310</v>
      </c>
      <c r="I28" s="144"/>
      <c r="J28" s="144"/>
      <c r="K28" s="199"/>
    </row>
    <row r="29" spans="2:12" ht="16.5" customHeight="1">
      <c r="B29" s="146" t="s">
        <v>280</v>
      </c>
      <c r="C29" s="146"/>
      <c r="D29" s="146"/>
      <c r="E29" s="146"/>
      <c r="F29" s="199"/>
      <c r="G29" s="119"/>
      <c r="H29" s="148" t="s">
        <v>311</v>
      </c>
      <c r="I29" s="147"/>
      <c r="J29" s="147"/>
      <c r="K29" s="199"/>
    </row>
    <row r="30" spans="2:12" ht="16.5" customHeight="1">
      <c r="B30" s="144" t="s">
        <v>281</v>
      </c>
      <c r="C30" s="144"/>
      <c r="D30" s="144"/>
      <c r="E30" s="144"/>
      <c r="F30" s="199"/>
      <c r="G30" s="119"/>
      <c r="H30" s="145" t="s">
        <v>312</v>
      </c>
      <c r="I30" s="144"/>
      <c r="J30" s="144"/>
      <c r="K30" s="199"/>
    </row>
    <row r="31" spans="2:12" ht="16.5" customHeight="1">
      <c r="B31" s="146" t="s">
        <v>282</v>
      </c>
      <c r="C31" s="146"/>
      <c r="D31" s="146"/>
      <c r="E31" s="146"/>
      <c r="F31" s="199"/>
      <c r="G31" s="119"/>
      <c r="H31" s="148" t="s">
        <v>313</v>
      </c>
      <c r="I31" s="147"/>
      <c r="J31" s="147"/>
      <c r="K31" s="199"/>
    </row>
    <row r="32" spans="2:12" ht="16.5" customHeight="1">
      <c r="B32" s="144" t="s">
        <v>283</v>
      </c>
      <c r="C32" s="144"/>
      <c r="D32" s="144"/>
      <c r="E32" s="144"/>
      <c r="F32" s="199"/>
      <c r="G32" s="119"/>
      <c r="H32" s="145" t="s">
        <v>314</v>
      </c>
      <c r="I32" s="144"/>
      <c r="J32" s="144"/>
      <c r="K32" s="199"/>
    </row>
    <row r="33" spans="2:11" ht="16.5" customHeight="1">
      <c r="B33" s="146" t="s">
        <v>284</v>
      </c>
      <c r="C33" s="146"/>
      <c r="D33" s="146"/>
      <c r="E33" s="146"/>
      <c r="F33" s="199"/>
      <c r="G33" s="119"/>
      <c r="H33" s="148" t="s">
        <v>315</v>
      </c>
      <c r="I33" s="147"/>
      <c r="J33" s="147"/>
      <c r="K33" s="199"/>
    </row>
    <row r="34" spans="2:11" ht="16.5" customHeight="1">
      <c r="B34" s="144" t="s">
        <v>285</v>
      </c>
      <c r="C34" s="144"/>
      <c r="D34" s="144"/>
      <c r="E34" s="144"/>
      <c r="F34" s="199"/>
      <c r="G34" s="119"/>
      <c r="H34" s="145" t="s">
        <v>316</v>
      </c>
      <c r="I34" s="144"/>
      <c r="J34" s="144"/>
      <c r="K34" s="199"/>
    </row>
    <row r="35" spans="2:11" ht="16.5" customHeight="1">
      <c r="B35" s="146" t="s">
        <v>286</v>
      </c>
      <c r="C35" s="146"/>
      <c r="D35" s="146"/>
      <c r="E35" s="146"/>
      <c r="F35" s="199"/>
      <c r="G35" s="119"/>
      <c r="H35" s="148" t="s">
        <v>317</v>
      </c>
      <c r="I35" s="147"/>
      <c r="J35" s="147"/>
      <c r="K35" s="199"/>
    </row>
    <row r="36" spans="2:11" ht="16.5" customHeight="1">
      <c r="B36" s="144" t="s">
        <v>287</v>
      </c>
      <c r="C36" s="144"/>
      <c r="D36" s="144"/>
      <c r="E36" s="144"/>
      <c r="F36" s="199"/>
      <c r="G36" s="119"/>
      <c r="H36" s="145" t="s">
        <v>318</v>
      </c>
      <c r="I36" s="144"/>
      <c r="J36" s="144"/>
      <c r="K36" s="199"/>
    </row>
    <row r="37" spans="2:11" ht="16.5" customHeight="1">
      <c r="B37" s="146" t="s">
        <v>288</v>
      </c>
      <c r="C37" s="146"/>
      <c r="D37" s="146"/>
      <c r="E37" s="146"/>
      <c r="F37" s="199"/>
      <c r="G37" s="119"/>
      <c r="H37" s="148" t="s">
        <v>319</v>
      </c>
      <c r="I37" s="147"/>
      <c r="J37" s="147"/>
      <c r="K37" s="199"/>
    </row>
    <row r="38" spans="2:11" ht="16.5" customHeight="1">
      <c r="B38" s="144" t="s">
        <v>289</v>
      </c>
      <c r="C38" s="144"/>
      <c r="D38" s="144"/>
      <c r="E38" s="144"/>
      <c r="F38" s="199"/>
      <c r="G38" s="119"/>
      <c r="H38" s="145" t="s">
        <v>320</v>
      </c>
      <c r="I38" s="144"/>
      <c r="J38" s="144"/>
      <c r="K38" s="199"/>
    </row>
    <row r="39" spans="2:11" ht="16.5" customHeight="1">
      <c r="B39" s="146" t="s">
        <v>290</v>
      </c>
      <c r="C39" s="146"/>
      <c r="D39" s="146"/>
      <c r="E39" s="146"/>
      <c r="F39" s="199"/>
      <c r="G39" s="119"/>
      <c r="H39" s="148" t="s">
        <v>321</v>
      </c>
      <c r="I39" s="147"/>
      <c r="J39" s="147"/>
      <c r="K39" s="199"/>
    </row>
    <row r="40" spans="2:11" ht="16.5" customHeight="1">
      <c r="B40" s="144" t="s">
        <v>291</v>
      </c>
      <c r="C40" s="144"/>
      <c r="D40" s="144"/>
      <c r="E40" s="144"/>
      <c r="F40" s="199"/>
      <c r="G40" s="119"/>
      <c r="H40" s="145" t="s">
        <v>322</v>
      </c>
      <c r="I40" s="144"/>
      <c r="J40" s="144"/>
      <c r="K40" s="199"/>
    </row>
    <row r="41" spans="2:11" ht="16.5" customHeight="1" thickBot="1">
      <c r="B41" s="150"/>
      <c r="C41" s="150"/>
      <c r="D41" s="150"/>
      <c r="E41" s="150"/>
      <c r="F41" s="151"/>
      <c r="G41" s="119"/>
      <c r="H41" s="152"/>
      <c r="I41" s="150"/>
      <c r="J41" s="150"/>
      <c r="K41" s="151"/>
    </row>
    <row r="42" spans="2:11" s="153" customFormat="1" ht="15.75" thickTop="1">
      <c r="B42" s="272" t="s">
        <v>326</v>
      </c>
      <c r="C42" s="273"/>
      <c r="D42" s="273"/>
      <c r="E42" s="274"/>
      <c r="H42" s="272" t="s">
        <v>327</v>
      </c>
      <c r="I42" s="273"/>
      <c r="J42" s="274"/>
    </row>
    <row r="43" spans="2:11">
      <c r="B43" s="154"/>
      <c r="C43" s="271">
        <f>COUNTIF(F11:F40, "x")</f>
        <v>0</v>
      </c>
      <c r="D43" s="271"/>
      <c r="E43" s="155"/>
      <c r="H43" s="154"/>
      <c r="I43" s="271">
        <f>COUNTIF(K11:K40, "x")</f>
        <v>0</v>
      </c>
      <c r="J43" s="155"/>
    </row>
    <row r="44" spans="2:11">
      <c r="B44" s="154"/>
      <c r="C44" s="271"/>
      <c r="D44" s="271"/>
      <c r="E44" s="155"/>
      <c r="H44" s="154"/>
      <c r="I44" s="271"/>
      <c r="J44" s="155"/>
    </row>
    <row r="45" spans="2:11">
      <c r="B45" s="154"/>
      <c r="C45" s="271"/>
      <c r="D45" s="271"/>
      <c r="E45" s="155"/>
      <c r="H45" s="154"/>
      <c r="I45" s="271"/>
      <c r="J45" s="155"/>
    </row>
    <row r="46" spans="2:11">
      <c r="B46" s="154"/>
      <c r="C46" s="275">
        <f>C43/30</f>
        <v>0</v>
      </c>
      <c r="D46" s="275"/>
      <c r="E46" s="155"/>
      <c r="H46" s="154"/>
      <c r="I46" s="275">
        <f>I43/30</f>
        <v>0</v>
      </c>
      <c r="J46" s="155"/>
    </row>
    <row r="47" spans="2:11" ht="13.5" thickBot="1">
      <c r="B47" s="156"/>
      <c r="C47" s="276"/>
      <c r="D47" s="276"/>
      <c r="E47" s="157"/>
      <c r="H47" s="156"/>
      <c r="I47" s="276"/>
      <c r="J47" s="157"/>
    </row>
    <row r="48" spans="2:11" ht="7.5" customHeight="1" thickTop="1"/>
    <row r="49" spans="3:9" ht="32.25" customHeight="1">
      <c r="C49" s="270" t="s">
        <v>325</v>
      </c>
      <c r="D49" s="270"/>
      <c r="E49" s="270"/>
      <c r="F49" s="270"/>
      <c r="G49" s="270"/>
      <c r="H49" s="270"/>
      <c r="I49" s="270"/>
    </row>
  </sheetData>
  <sheetProtection password="CFC0" sheet="1" objects="1" scenarios="1"/>
  <mergeCells count="13">
    <mergeCell ref="B7:K7"/>
    <mergeCell ref="B3:K3"/>
    <mergeCell ref="B5:K5"/>
    <mergeCell ref="B1:K1"/>
    <mergeCell ref="B9:E9"/>
    <mergeCell ref="H9:J9"/>
    <mergeCell ref="C49:I49"/>
    <mergeCell ref="C43:D45"/>
    <mergeCell ref="I43:I45"/>
    <mergeCell ref="B42:E42"/>
    <mergeCell ref="H42:J42"/>
    <mergeCell ref="C46:D47"/>
    <mergeCell ref="I46:I47"/>
  </mergeCells>
  <conditionalFormatting sqref="F11:F41">
    <cfRule type="cellIs" dxfId="4" priority="2" operator="equal">
      <formula>"x"</formula>
    </cfRule>
  </conditionalFormatting>
  <conditionalFormatting sqref="K11:K41">
    <cfRule type="cellIs" dxfId="3" priority="1" operator="equal">
      <formula>"x"</formula>
    </cfRule>
  </conditionalFormatting>
  <pageMargins left="0.511811024" right="0.511811024" top="0.78740157499999996" bottom="0.78740157499999996" header="0.31496062000000002" footer="0.31496062000000002"/>
</worksheet>
</file>

<file path=xl/worksheets/sheet13.xml><?xml version="1.0" encoding="utf-8"?>
<worksheet xmlns="http://schemas.openxmlformats.org/spreadsheetml/2006/main" xmlns:r="http://schemas.openxmlformats.org/officeDocument/2006/relationships">
  <dimension ref="A1:Y45"/>
  <sheetViews>
    <sheetView showGridLines="0" workbookViewId="0">
      <selection activeCell="F20" sqref="F20"/>
    </sheetView>
  </sheetViews>
  <sheetFormatPr defaultRowHeight="12.75"/>
  <cols>
    <col min="1" max="1" width="54.85546875" customWidth="1"/>
    <col min="2" max="2" width="13.7109375" customWidth="1"/>
    <col min="3" max="3" width="35" customWidth="1"/>
    <col min="4" max="4" width="11" customWidth="1"/>
    <col min="5" max="5" width="11.28515625" customWidth="1"/>
    <col min="7" max="7" width="6.28515625" style="36" hidden="1" customWidth="1"/>
    <col min="8" max="21" width="6.28515625" style="3" hidden="1" customWidth="1"/>
    <col min="22" max="22" width="2.28515625" customWidth="1"/>
    <col min="23" max="23" width="15.5703125" customWidth="1"/>
    <col min="24" max="24" width="9.140625" style="2"/>
  </cols>
  <sheetData>
    <row r="1" spans="1:25" ht="18">
      <c r="A1" s="231" t="s">
        <v>343</v>
      </c>
      <c r="B1" s="231"/>
      <c r="C1" s="231"/>
      <c r="D1" s="231"/>
      <c r="E1" s="231"/>
      <c r="F1" s="115"/>
      <c r="G1" s="200"/>
      <c r="H1" s="200"/>
      <c r="I1" s="200"/>
      <c r="J1" s="200"/>
      <c r="K1" s="200"/>
      <c r="L1" s="200"/>
      <c r="M1" s="200"/>
      <c r="N1" s="200"/>
      <c r="O1" s="200"/>
      <c r="P1" s="200"/>
      <c r="Q1" s="200"/>
      <c r="R1" s="200"/>
    </row>
    <row r="2" spans="1:25" ht="6" customHeight="1">
      <c r="W2" s="208"/>
      <c r="X2" s="209"/>
      <c r="Y2" s="208"/>
    </row>
    <row r="3" spans="1:25" ht="36" customHeight="1">
      <c r="A3" s="282" t="s">
        <v>344</v>
      </c>
      <c r="B3" s="282"/>
      <c r="C3" s="282"/>
      <c r="D3" s="282"/>
      <c r="E3" s="282"/>
      <c r="F3" s="158"/>
      <c r="G3" s="201"/>
      <c r="H3" s="202"/>
      <c r="I3" s="202"/>
      <c r="J3" s="202"/>
      <c r="K3" s="202"/>
      <c r="L3" s="202"/>
      <c r="M3" s="202"/>
      <c r="N3" s="202"/>
      <c r="O3" s="202"/>
      <c r="P3" s="202"/>
      <c r="Q3" s="202"/>
      <c r="R3" s="202"/>
      <c r="W3" s="208"/>
      <c r="X3" s="209"/>
      <c r="Y3" s="208"/>
    </row>
    <row r="4" spans="1:25" ht="6" customHeight="1">
      <c r="W4" s="208"/>
      <c r="X4" s="209"/>
      <c r="Y4" s="208"/>
    </row>
    <row r="5" spans="1:25" s="119" customFormat="1" ht="30.75" customHeight="1">
      <c r="A5" s="283" t="s">
        <v>328</v>
      </c>
      <c r="B5" s="283"/>
      <c r="C5" s="283"/>
      <c r="D5" s="283"/>
      <c r="E5" s="165"/>
      <c r="G5" s="37">
        <v>1</v>
      </c>
      <c r="H5" s="37">
        <v>1</v>
      </c>
      <c r="I5" s="37">
        <v>1</v>
      </c>
      <c r="J5" s="37">
        <v>1</v>
      </c>
      <c r="K5" s="37">
        <v>1</v>
      </c>
      <c r="L5" s="37">
        <v>1</v>
      </c>
      <c r="M5" s="37">
        <v>1</v>
      </c>
      <c r="N5" s="37">
        <v>1</v>
      </c>
      <c r="O5" s="37">
        <v>1</v>
      </c>
      <c r="P5" s="37">
        <v>1</v>
      </c>
      <c r="Q5" s="37">
        <v>1</v>
      </c>
      <c r="R5" s="37">
        <v>1</v>
      </c>
      <c r="S5" s="37">
        <v>1</v>
      </c>
      <c r="T5" s="37">
        <v>1</v>
      </c>
      <c r="U5" s="37">
        <v>1</v>
      </c>
      <c r="W5" s="213" t="s">
        <v>345</v>
      </c>
      <c r="X5" s="214">
        <f>((G$5-1)*25)/100</f>
        <v>0</v>
      </c>
      <c r="Y5" s="210"/>
    </row>
    <row r="6" spans="1:25" s="119" customFormat="1" ht="30.75" customHeight="1">
      <c r="A6" s="281" t="s">
        <v>329</v>
      </c>
      <c r="B6" s="281"/>
      <c r="C6" s="281"/>
      <c r="D6" s="281"/>
      <c r="G6" s="203">
        <v>0</v>
      </c>
      <c r="H6" s="203">
        <v>0</v>
      </c>
      <c r="I6" s="203">
        <v>0</v>
      </c>
      <c r="J6" s="203">
        <v>0</v>
      </c>
      <c r="K6" s="203">
        <v>0</v>
      </c>
      <c r="L6" s="203">
        <v>0</v>
      </c>
      <c r="M6" s="203">
        <v>0</v>
      </c>
      <c r="N6" s="203">
        <v>0</v>
      </c>
      <c r="O6" s="203">
        <v>0</v>
      </c>
      <c r="P6" s="203">
        <v>0</v>
      </c>
      <c r="Q6" s="203">
        <v>0</v>
      </c>
      <c r="R6" s="203">
        <v>0</v>
      </c>
      <c r="S6" s="203">
        <v>0</v>
      </c>
      <c r="T6" s="203">
        <v>0</v>
      </c>
      <c r="U6" s="203">
        <v>0</v>
      </c>
      <c r="W6" s="213" t="s">
        <v>346</v>
      </c>
      <c r="X6" s="214">
        <f>((H$5-1)*25)/100</f>
        <v>0</v>
      </c>
      <c r="Y6" s="210"/>
    </row>
    <row r="7" spans="1:25" s="119" customFormat="1" ht="30.75" customHeight="1">
      <c r="A7" s="283" t="s">
        <v>330</v>
      </c>
      <c r="B7" s="283"/>
      <c r="C7" s="283"/>
      <c r="D7" s="283"/>
      <c r="E7" s="165"/>
      <c r="G7" s="203">
        <v>0.25</v>
      </c>
      <c r="H7" s="203">
        <v>0.25</v>
      </c>
      <c r="I7" s="203">
        <v>0.25</v>
      </c>
      <c r="J7" s="203">
        <v>0.25</v>
      </c>
      <c r="K7" s="203">
        <v>0.25</v>
      </c>
      <c r="L7" s="203">
        <v>0.25</v>
      </c>
      <c r="M7" s="203">
        <v>0.25</v>
      </c>
      <c r="N7" s="203">
        <v>0.25</v>
      </c>
      <c r="O7" s="203">
        <v>0.25</v>
      </c>
      <c r="P7" s="203">
        <v>0.25</v>
      </c>
      <c r="Q7" s="203">
        <v>0.25</v>
      </c>
      <c r="R7" s="203">
        <v>0.25</v>
      </c>
      <c r="S7" s="203">
        <v>0.25</v>
      </c>
      <c r="T7" s="203">
        <v>0.25</v>
      </c>
      <c r="U7" s="203">
        <v>0.25</v>
      </c>
      <c r="W7" s="213" t="s">
        <v>347</v>
      </c>
      <c r="X7" s="214">
        <f>((I$5-1)*25)/100</f>
        <v>0</v>
      </c>
      <c r="Y7" s="210"/>
    </row>
    <row r="8" spans="1:25" s="119" customFormat="1" ht="30.75" customHeight="1">
      <c r="A8" s="281" t="s">
        <v>331</v>
      </c>
      <c r="B8" s="281"/>
      <c r="C8" s="281"/>
      <c r="D8" s="281"/>
      <c r="G8" s="203">
        <v>0.5</v>
      </c>
      <c r="H8" s="203">
        <v>0.5</v>
      </c>
      <c r="I8" s="203">
        <v>0.5</v>
      </c>
      <c r="J8" s="203">
        <v>0.5</v>
      </c>
      <c r="K8" s="203">
        <v>0.5</v>
      </c>
      <c r="L8" s="203">
        <v>0.5</v>
      </c>
      <c r="M8" s="203">
        <v>0.5</v>
      </c>
      <c r="N8" s="203">
        <v>0.5</v>
      </c>
      <c r="O8" s="203">
        <v>0.5</v>
      </c>
      <c r="P8" s="203">
        <v>0.5</v>
      </c>
      <c r="Q8" s="203">
        <v>0.5</v>
      </c>
      <c r="R8" s="203">
        <v>0.5</v>
      </c>
      <c r="S8" s="203">
        <v>0.5</v>
      </c>
      <c r="T8" s="203">
        <v>0.5</v>
      </c>
      <c r="U8" s="203">
        <v>0.5</v>
      </c>
      <c r="W8" s="213" t="s">
        <v>348</v>
      </c>
      <c r="X8" s="214">
        <f>((J$5-1)*25)/100</f>
        <v>0</v>
      </c>
      <c r="Y8" s="210"/>
    </row>
    <row r="9" spans="1:25" s="119" customFormat="1" ht="30.75" customHeight="1">
      <c r="A9" s="283" t="s">
        <v>332</v>
      </c>
      <c r="B9" s="283"/>
      <c r="C9" s="283"/>
      <c r="D9" s="283"/>
      <c r="E9" s="165"/>
      <c r="G9" s="203">
        <v>0.75</v>
      </c>
      <c r="H9" s="203">
        <v>0.75</v>
      </c>
      <c r="I9" s="203">
        <v>0.75</v>
      </c>
      <c r="J9" s="203">
        <v>0.75</v>
      </c>
      <c r="K9" s="203">
        <v>0.75</v>
      </c>
      <c r="L9" s="203">
        <v>0.75</v>
      </c>
      <c r="M9" s="203">
        <v>0.75</v>
      </c>
      <c r="N9" s="203">
        <v>0.75</v>
      </c>
      <c r="O9" s="203">
        <v>0.75</v>
      </c>
      <c r="P9" s="203">
        <v>0.75</v>
      </c>
      <c r="Q9" s="203">
        <v>0.75</v>
      </c>
      <c r="R9" s="203">
        <v>0.75</v>
      </c>
      <c r="S9" s="203">
        <v>0.75</v>
      </c>
      <c r="T9" s="203">
        <v>0.75</v>
      </c>
      <c r="U9" s="203">
        <v>0.75</v>
      </c>
      <c r="W9" s="213" t="s">
        <v>349</v>
      </c>
      <c r="X9" s="214">
        <f>((K$5-1)*25)/100</f>
        <v>0</v>
      </c>
      <c r="Y9" s="210"/>
    </row>
    <row r="10" spans="1:25" s="119" customFormat="1" ht="30.75" customHeight="1">
      <c r="A10" s="281" t="s">
        <v>333</v>
      </c>
      <c r="B10" s="281"/>
      <c r="C10" s="281"/>
      <c r="D10" s="281"/>
      <c r="G10" s="203">
        <v>1</v>
      </c>
      <c r="H10" s="203">
        <v>1</v>
      </c>
      <c r="I10" s="203">
        <v>1</v>
      </c>
      <c r="J10" s="203">
        <v>1</v>
      </c>
      <c r="K10" s="203">
        <v>1</v>
      </c>
      <c r="L10" s="203">
        <v>1</v>
      </c>
      <c r="M10" s="203">
        <v>1</v>
      </c>
      <c r="N10" s="203">
        <v>1</v>
      </c>
      <c r="O10" s="203">
        <v>1</v>
      </c>
      <c r="P10" s="203">
        <v>1</v>
      </c>
      <c r="Q10" s="203">
        <v>1</v>
      </c>
      <c r="R10" s="203">
        <v>1</v>
      </c>
      <c r="S10" s="203">
        <v>1</v>
      </c>
      <c r="T10" s="203">
        <v>1</v>
      </c>
      <c r="U10" s="203">
        <v>1</v>
      </c>
      <c r="W10" s="213" t="s">
        <v>350</v>
      </c>
      <c r="X10" s="214">
        <f>((L$5-1)*25)/100</f>
        <v>0</v>
      </c>
      <c r="Y10" s="210"/>
    </row>
    <row r="11" spans="1:25" s="119" customFormat="1" ht="30.75" customHeight="1">
      <c r="A11" s="283" t="s">
        <v>334</v>
      </c>
      <c r="B11" s="283"/>
      <c r="C11" s="283"/>
      <c r="D11" s="283"/>
      <c r="E11" s="165"/>
      <c r="G11" s="37"/>
      <c r="H11" s="120"/>
      <c r="I11" s="120"/>
      <c r="J11" s="120"/>
      <c r="K11" s="120"/>
      <c r="L11" s="120"/>
      <c r="M11" s="120"/>
      <c r="N11" s="120"/>
      <c r="O11" s="120"/>
      <c r="P11" s="120"/>
      <c r="Q11" s="120"/>
      <c r="R11" s="120"/>
      <c r="S11" s="120"/>
      <c r="T11" s="120"/>
      <c r="U11" s="120"/>
      <c r="W11" s="213" t="s">
        <v>351</v>
      </c>
      <c r="X11" s="214">
        <f>((M$5-1)*25)/100</f>
        <v>0</v>
      </c>
      <c r="Y11" s="210"/>
    </row>
    <row r="12" spans="1:25" s="119" customFormat="1" ht="30.75" customHeight="1">
      <c r="A12" s="281" t="s">
        <v>335</v>
      </c>
      <c r="B12" s="281"/>
      <c r="C12" s="281"/>
      <c r="D12" s="281"/>
      <c r="G12" s="37"/>
      <c r="H12" s="120"/>
      <c r="I12" s="120"/>
      <c r="J12" s="120"/>
      <c r="K12" s="120"/>
      <c r="L12" s="120"/>
      <c r="M12" s="120"/>
      <c r="N12" s="120"/>
      <c r="O12" s="120"/>
      <c r="P12" s="120"/>
      <c r="Q12" s="120"/>
      <c r="R12" s="120"/>
      <c r="S12" s="120"/>
      <c r="T12" s="120"/>
      <c r="U12" s="120"/>
      <c r="W12" s="213" t="s">
        <v>352</v>
      </c>
      <c r="X12" s="214">
        <f>((N$5-1)*25)/100</f>
        <v>0</v>
      </c>
      <c r="Y12" s="210"/>
    </row>
    <row r="13" spans="1:25" s="119" customFormat="1" ht="30.75" customHeight="1">
      <c r="A13" s="283" t="s">
        <v>336</v>
      </c>
      <c r="B13" s="283"/>
      <c r="C13" s="283"/>
      <c r="D13" s="283"/>
      <c r="E13" s="165"/>
      <c r="G13" s="37"/>
      <c r="H13" s="120"/>
      <c r="I13" s="120"/>
      <c r="J13" s="120"/>
      <c r="K13" s="120"/>
      <c r="L13" s="120"/>
      <c r="M13" s="120"/>
      <c r="N13" s="120"/>
      <c r="O13" s="120"/>
      <c r="P13" s="120"/>
      <c r="Q13" s="120"/>
      <c r="R13" s="120"/>
      <c r="S13" s="120"/>
      <c r="T13" s="120"/>
      <c r="U13" s="120"/>
      <c r="W13" s="213" t="s">
        <v>353</v>
      </c>
      <c r="X13" s="214">
        <f>((O$5-1)*25)/100</f>
        <v>0</v>
      </c>
      <c r="Y13" s="210"/>
    </row>
    <row r="14" spans="1:25" s="119" customFormat="1" ht="30.75" customHeight="1">
      <c r="A14" s="281" t="s">
        <v>337</v>
      </c>
      <c r="B14" s="281"/>
      <c r="C14" s="281"/>
      <c r="D14" s="281"/>
      <c r="G14" s="37"/>
      <c r="H14" s="120"/>
      <c r="I14" s="120"/>
      <c r="J14" s="120"/>
      <c r="K14" s="120"/>
      <c r="L14" s="120"/>
      <c r="M14" s="120"/>
      <c r="N14" s="120"/>
      <c r="O14" s="120"/>
      <c r="P14" s="120"/>
      <c r="Q14" s="120"/>
      <c r="R14" s="120"/>
      <c r="S14" s="120"/>
      <c r="T14" s="120"/>
      <c r="U14" s="120"/>
      <c r="W14" s="213" t="s">
        <v>354</v>
      </c>
      <c r="X14" s="214">
        <f>((P$5-1)*25)/100</f>
        <v>0</v>
      </c>
      <c r="Y14" s="210"/>
    </row>
    <row r="15" spans="1:25" s="119" customFormat="1" ht="30.75" customHeight="1">
      <c r="A15" s="283" t="s">
        <v>338</v>
      </c>
      <c r="B15" s="283"/>
      <c r="C15" s="283"/>
      <c r="D15" s="283"/>
      <c r="E15" s="166"/>
      <c r="F15" s="117"/>
      <c r="G15" s="204"/>
      <c r="H15" s="205"/>
      <c r="I15" s="205"/>
      <c r="J15" s="205"/>
      <c r="K15" s="205"/>
      <c r="L15" s="205"/>
      <c r="M15" s="205"/>
      <c r="N15" s="205"/>
      <c r="O15" s="205"/>
      <c r="P15" s="205"/>
      <c r="Q15" s="205"/>
      <c r="R15" s="205"/>
      <c r="S15" s="120"/>
      <c r="T15" s="120"/>
      <c r="U15" s="120"/>
      <c r="W15" s="213" t="s">
        <v>355</v>
      </c>
      <c r="X15" s="214">
        <f>((Q$5-1)*25)/100</f>
        <v>0</v>
      </c>
      <c r="Y15" s="210"/>
    </row>
    <row r="16" spans="1:25" s="119" customFormat="1" ht="30.75" customHeight="1">
      <c r="A16" s="281" t="s">
        <v>339</v>
      </c>
      <c r="B16" s="281"/>
      <c r="C16" s="281"/>
      <c r="D16" s="281"/>
      <c r="G16" s="37"/>
      <c r="H16" s="120"/>
      <c r="I16" s="120"/>
      <c r="J16" s="120"/>
      <c r="K16" s="120"/>
      <c r="L16" s="120"/>
      <c r="M16" s="120"/>
      <c r="N16" s="120"/>
      <c r="O16" s="120"/>
      <c r="P16" s="120"/>
      <c r="Q16" s="120"/>
      <c r="R16" s="120"/>
      <c r="S16" s="120"/>
      <c r="T16" s="120"/>
      <c r="U16" s="120"/>
      <c r="W16" s="213" t="s">
        <v>356</v>
      </c>
      <c r="X16" s="214">
        <f>((R$5-1)*25)/100</f>
        <v>0</v>
      </c>
      <c r="Y16" s="210"/>
    </row>
    <row r="17" spans="1:25" s="119" customFormat="1" ht="30.75" customHeight="1">
      <c r="A17" s="283" t="s">
        <v>340</v>
      </c>
      <c r="B17" s="283"/>
      <c r="C17" s="283"/>
      <c r="D17" s="283"/>
      <c r="E17" s="165"/>
      <c r="G17" s="37"/>
      <c r="H17" s="120"/>
      <c r="I17" s="120"/>
      <c r="J17" s="120"/>
      <c r="K17" s="120"/>
      <c r="L17" s="120"/>
      <c r="M17" s="120"/>
      <c r="N17" s="120"/>
      <c r="O17" s="120"/>
      <c r="P17" s="120"/>
      <c r="Q17" s="120"/>
      <c r="R17" s="120"/>
      <c r="S17" s="120"/>
      <c r="T17" s="120"/>
      <c r="U17" s="120"/>
      <c r="W17" s="213" t="s">
        <v>357</v>
      </c>
      <c r="X17" s="214">
        <f>((S$5-1)*25)/100</f>
        <v>0</v>
      </c>
      <c r="Y17" s="210"/>
    </row>
    <row r="18" spans="1:25" s="119" customFormat="1" ht="30.75" customHeight="1">
      <c r="A18" s="281" t="s">
        <v>341</v>
      </c>
      <c r="B18" s="281"/>
      <c r="C18" s="281"/>
      <c r="D18" s="281"/>
      <c r="G18" s="37"/>
      <c r="H18" s="120"/>
      <c r="I18" s="120"/>
      <c r="J18" s="120"/>
      <c r="K18" s="120"/>
      <c r="L18" s="120"/>
      <c r="M18" s="120"/>
      <c r="N18" s="120"/>
      <c r="O18" s="120"/>
      <c r="P18" s="120"/>
      <c r="Q18" s="120"/>
      <c r="R18" s="120"/>
      <c r="S18" s="120"/>
      <c r="T18" s="120"/>
      <c r="U18" s="120"/>
      <c r="W18" s="213" t="s">
        <v>358</v>
      </c>
      <c r="X18" s="214">
        <f>((T$5-1)*25)/100</f>
        <v>0</v>
      </c>
      <c r="Y18" s="210"/>
    </row>
    <row r="19" spans="1:25" s="119" customFormat="1" ht="30.75" customHeight="1">
      <c r="A19" s="283" t="s">
        <v>342</v>
      </c>
      <c r="B19" s="283"/>
      <c r="C19" s="283"/>
      <c r="D19" s="283"/>
      <c r="E19" s="165"/>
      <c r="G19" s="37"/>
      <c r="H19" s="120"/>
      <c r="I19" s="120"/>
      <c r="J19" s="120"/>
      <c r="K19" s="120"/>
      <c r="L19" s="120"/>
      <c r="M19" s="120"/>
      <c r="N19" s="120"/>
      <c r="O19" s="120"/>
      <c r="P19" s="120"/>
      <c r="Q19" s="120"/>
      <c r="R19" s="120"/>
      <c r="S19" s="120"/>
      <c r="T19" s="120"/>
      <c r="U19" s="120"/>
      <c r="W19" s="213" t="s">
        <v>359</v>
      </c>
      <c r="X19" s="214">
        <f>((U$5-1)*25)/100</f>
        <v>0</v>
      </c>
      <c r="Y19" s="210"/>
    </row>
    <row r="20" spans="1:25" ht="12.75" customHeight="1">
      <c r="W20" s="208"/>
      <c r="X20" s="209"/>
      <c r="Y20" s="208"/>
    </row>
    <row r="21" spans="1:25">
      <c r="W21" s="206" t="s">
        <v>360</v>
      </c>
      <c r="X21" s="207">
        <f>AVERAGE(X5:X19)</f>
        <v>0</v>
      </c>
      <c r="Y21" s="208"/>
    </row>
    <row r="22" spans="1:25">
      <c r="W22" s="208"/>
      <c r="X22" s="209"/>
      <c r="Y22" s="208"/>
    </row>
    <row r="23" spans="1:25">
      <c r="W23" s="208"/>
      <c r="X23" s="209"/>
      <c r="Y23" s="208"/>
    </row>
    <row r="24" spans="1:25">
      <c r="W24" s="208"/>
      <c r="X24" s="209"/>
      <c r="Y24" s="208"/>
    </row>
    <row r="25" spans="1:25">
      <c r="W25" s="208"/>
      <c r="X25" s="209"/>
      <c r="Y25" s="208"/>
    </row>
    <row r="43" spans="1:5" ht="18">
      <c r="A43" s="211" t="s">
        <v>524</v>
      </c>
      <c r="B43" s="215">
        <f>X21</f>
        <v>0</v>
      </c>
      <c r="C43" s="212" t="s">
        <v>525</v>
      </c>
      <c r="D43" s="216">
        <f>COUNTIF(X5:X19, "100%")</f>
        <v>0</v>
      </c>
    </row>
    <row r="45" spans="1:5" ht="38.25" customHeight="1">
      <c r="A45" s="281" t="s">
        <v>523</v>
      </c>
      <c r="B45" s="282"/>
      <c r="C45" s="282"/>
      <c r="D45" s="282"/>
      <c r="E45" s="282"/>
    </row>
  </sheetData>
  <sheetProtection password="CFC0" sheet="1" objects="1" scenarios="1"/>
  <mergeCells count="18">
    <mergeCell ref="A1:E1"/>
    <mergeCell ref="A16:D16"/>
    <mergeCell ref="A17:D17"/>
    <mergeCell ref="A18:D18"/>
    <mergeCell ref="A19:D19"/>
    <mergeCell ref="A5:D5"/>
    <mergeCell ref="A6:D6"/>
    <mergeCell ref="A7:D7"/>
    <mergeCell ref="A8:D8"/>
    <mergeCell ref="A9:D9"/>
    <mergeCell ref="A3:E3"/>
    <mergeCell ref="A45:E45"/>
    <mergeCell ref="A10:D10"/>
    <mergeCell ref="A11:D11"/>
    <mergeCell ref="A12:D12"/>
    <mergeCell ref="A13:D13"/>
    <mergeCell ref="A14:D14"/>
    <mergeCell ref="A15:D15"/>
  </mergeCells>
  <pageMargins left="0.511811024" right="0.511811024" top="0.78740157499999996" bottom="0.78740157499999996" header="0.31496062000000002" footer="0.31496062000000002"/>
  <pageSetup paperSize="9" orientation="portrait" verticalDpi="0" r:id="rId1"/>
  <drawing r:id="rId2"/>
  <legacyDrawing r:id="rId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Q44"/>
  <sheetViews>
    <sheetView showGridLines="0" workbookViewId="0">
      <selection activeCell="P10" sqref="P10"/>
    </sheetView>
  </sheetViews>
  <sheetFormatPr defaultRowHeight="12.75"/>
  <cols>
    <col min="1" max="4" width="9.140625" style="119"/>
    <col min="5" max="5" width="12.5703125" style="119" customWidth="1"/>
    <col min="6" max="6" width="6.42578125" style="119" customWidth="1"/>
    <col min="7" max="7" width="8.42578125" style="119" customWidth="1"/>
    <col min="8" max="8" width="10.42578125" style="119" hidden="1" customWidth="1"/>
    <col min="9" max="13" width="9.140625" style="119"/>
    <col min="14" max="14" width="3.7109375" style="119" customWidth="1"/>
    <col min="15" max="16" width="6.7109375" customWidth="1"/>
    <col min="17" max="17" width="10.5703125" hidden="1" customWidth="1"/>
  </cols>
  <sheetData>
    <row r="1" spans="1:17" ht="18">
      <c r="A1" s="231" t="s">
        <v>424</v>
      </c>
      <c r="B1" s="231"/>
      <c r="C1" s="231"/>
      <c r="D1" s="231"/>
      <c r="E1" s="231"/>
      <c r="F1" s="231"/>
      <c r="G1" s="231"/>
      <c r="H1" s="231"/>
      <c r="I1" s="231"/>
      <c r="J1" s="231"/>
      <c r="K1" s="231"/>
      <c r="L1" s="231"/>
      <c r="M1" s="231"/>
      <c r="N1" s="231"/>
      <c r="O1" s="231"/>
      <c r="P1" s="231"/>
    </row>
    <row r="2" spans="1:17" ht="4.5" customHeight="1"/>
    <row r="3" spans="1:17" ht="40.5" customHeight="1">
      <c r="A3" s="285" t="s">
        <v>362</v>
      </c>
      <c r="B3" s="285"/>
      <c r="C3" s="285"/>
      <c r="D3" s="285"/>
      <c r="E3" s="285"/>
      <c r="F3" s="285"/>
      <c r="G3" s="285"/>
      <c r="H3" s="285"/>
      <c r="I3" s="285"/>
      <c r="J3" s="285"/>
      <c r="K3" s="285"/>
      <c r="L3" s="285"/>
      <c r="M3" s="285"/>
      <c r="N3" s="285"/>
      <c r="O3" s="285"/>
      <c r="P3" s="285"/>
    </row>
    <row r="4" spans="1:17" ht="6.75" customHeight="1"/>
    <row r="5" spans="1:17" ht="21.75" customHeight="1">
      <c r="A5" s="167" t="s">
        <v>363</v>
      </c>
      <c r="B5" s="167"/>
      <c r="C5" s="167"/>
      <c r="D5" s="167"/>
      <c r="E5" s="167"/>
      <c r="F5" s="218"/>
      <c r="G5" s="164" t="str">
        <f>IF(H5, "Sim", "")</f>
        <v/>
      </c>
      <c r="H5" s="217" t="b">
        <v>0</v>
      </c>
      <c r="I5" s="167" t="s">
        <v>393</v>
      </c>
      <c r="J5" s="167"/>
      <c r="K5" s="167"/>
      <c r="L5" s="167"/>
      <c r="M5" s="167"/>
      <c r="N5" s="167"/>
      <c r="P5" s="164" t="str">
        <f>IF(Q5, "Sim", "")</f>
        <v/>
      </c>
      <c r="Q5" s="217" t="b">
        <v>0</v>
      </c>
    </row>
    <row r="6" spans="1:17" ht="21.75" customHeight="1">
      <c r="A6" s="119" t="s">
        <v>364</v>
      </c>
      <c r="G6" s="164" t="str">
        <f t="shared" ref="G6:G34" si="0">IF(H6, "Sim", "")</f>
        <v/>
      </c>
      <c r="H6" s="217" t="b">
        <v>0</v>
      </c>
      <c r="I6" s="119" t="s">
        <v>394</v>
      </c>
      <c r="P6" s="164" t="str">
        <f t="shared" ref="P6:P33" si="1">IF(Q6, "Sim", "")</f>
        <v/>
      </c>
      <c r="Q6" s="217" t="b">
        <v>0</v>
      </c>
    </row>
    <row r="7" spans="1:17" ht="21.75" customHeight="1">
      <c r="A7" s="167" t="s">
        <v>365</v>
      </c>
      <c r="B7" s="167"/>
      <c r="C7" s="167"/>
      <c r="D7" s="167"/>
      <c r="E7" s="167"/>
      <c r="G7" s="164" t="str">
        <f t="shared" si="0"/>
        <v/>
      </c>
      <c r="H7" s="217" t="b">
        <v>0</v>
      </c>
      <c r="I7" s="167" t="s">
        <v>395</v>
      </c>
      <c r="J7" s="167"/>
      <c r="K7" s="167"/>
      <c r="L7" s="167"/>
      <c r="M7" s="167"/>
      <c r="N7" s="167"/>
      <c r="P7" s="164" t="str">
        <f t="shared" si="1"/>
        <v/>
      </c>
      <c r="Q7" s="217" t="b">
        <v>0</v>
      </c>
    </row>
    <row r="8" spans="1:17" ht="21.75" customHeight="1">
      <c r="A8" s="119" t="s">
        <v>366</v>
      </c>
      <c r="G8" s="164" t="str">
        <f t="shared" si="0"/>
        <v/>
      </c>
      <c r="H8" s="217" t="b">
        <v>0</v>
      </c>
      <c r="I8" s="119" t="s">
        <v>396</v>
      </c>
      <c r="P8" s="164" t="str">
        <f t="shared" si="1"/>
        <v/>
      </c>
      <c r="Q8" s="217" t="b">
        <v>0</v>
      </c>
    </row>
    <row r="9" spans="1:17" ht="21.75" customHeight="1">
      <c r="A9" s="167" t="s">
        <v>367</v>
      </c>
      <c r="B9" s="167"/>
      <c r="C9" s="167"/>
      <c r="D9" s="167"/>
      <c r="E9" s="167"/>
      <c r="G9" s="164" t="str">
        <f t="shared" si="0"/>
        <v/>
      </c>
      <c r="H9" s="217" t="b">
        <v>0</v>
      </c>
      <c r="I9" s="167" t="s">
        <v>397</v>
      </c>
      <c r="J9" s="167"/>
      <c r="K9" s="167"/>
      <c r="L9" s="167"/>
      <c r="M9" s="167"/>
      <c r="N9" s="167"/>
      <c r="P9" s="164" t="str">
        <f t="shared" si="1"/>
        <v/>
      </c>
      <c r="Q9" s="217" t="b">
        <v>0</v>
      </c>
    </row>
    <row r="10" spans="1:17" ht="21.75" customHeight="1">
      <c r="A10" s="119" t="s">
        <v>368</v>
      </c>
      <c r="G10" s="164" t="str">
        <f t="shared" si="0"/>
        <v/>
      </c>
      <c r="H10" s="217" t="b">
        <v>0</v>
      </c>
      <c r="I10" s="119" t="s">
        <v>398</v>
      </c>
      <c r="P10" s="164" t="str">
        <f t="shared" si="1"/>
        <v/>
      </c>
      <c r="Q10" s="217" t="b">
        <v>0</v>
      </c>
    </row>
    <row r="11" spans="1:17" ht="21.75" customHeight="1">
      <c r="A11" s="167" t="s">
        <v>369</v>
      </c>
      <c r="B11" s="167"/>
      <c r="C11" s="167"/>
      <c r="D11" s="167"/>
      <c r="E11" s="167"/>
      <c r="G11" s="164" t="str">
        <f t="shared" si="0"/>
        <v/>
      </c>
      <c r="H11" s="217" t="b">
        <v>0</v>
      </c>
      <c r="I11" s="167" t="s">
        <v>399</v>
      </c>
      <c r="J11" s="167"/>
      <c r="K11" s="167"/>
      <c r="L11" s="167"/>
      <c r="M11" s="167"/>
      <c r="N11" s="167"/>
      <c r="P11" s="164" t="str">
        <f t="shared" si="1"/>
        <v/>
      </c>
      <c r="Q11" s="217" t="b">
        <v>0</v>
      </c>
    </row>
    <row r="12" spans="1:17" ht="21.75" customHeight="1">
      <c r="A12" s="119" t="s">
        <v>370</v>
      </c>
      <c r="G12" s="164" t="str">
        <f t="shared" si="0"/>
        <v/>
      </c>
      <c r="H12" s="217" t="b">
        <v>0</v>
      </c>
      <c r="I12" s="119" t="s">
        <v>400</v>
      </c>
      <c r="P12" s="164" t="str">
        <f t="shared" si="1"/>
        <v/>
      </c>
      <c r="Q12" s="217" t="b">
        <v>0</v>
      </c>
    </row>
    <row r="13" spans="1:17" ht="21.75" customHeight="1">
      <c r="A13" s="167" t="s">
        <v>371</v>
      </c>
      <c r="B13" s="167"/>
      <c r="C13" s="167"/>
      <c r="D13" s="167"/>
      <c r="E13" s="167"/>
      <c r="G13" s="164" t="str">
        <f t="shared" si="0"/>
        <v/>
      </c>
      <c r="H13" s="217" t="b">
        <v>0</v>
      </c>
      <c r="I13" s="167" t="s">
        <v>401</v>
      </c>
      <c r="J13" s="167"/>
      <c r="K13" s="167"/>
      <c r="L13" s="167"/>
      <c r="M13" s="167"/>
      <c r="N13" s="167"/>
      <c r="P13" s="164" t="str">
        <f t="shared" si="1"/>
        <v/>
      </c>
      <c r="Q13" s="217" t="b">
        <v>0</v>
      </c>
    </row>
    <row r="14" spans="1:17" ht="21.75" customHeight="1">
      <c r="A14" s="119" t="s">
        <v>372</v>
      </c>
      <c r="G14" s="164" t="str">
        <f t="shared" si="0"/>
        <v/>
      </c>
      <c r="H14" s="217" t="b">
        <v>0</v>
      </c>
      <c r="I14" s="119" t="s">
        <v>402</v>
      </c>
      <c r="P14" s="164" t="str">
        <f t="shared" si="1"/>
        <v/>
      </c>
      <c r="Q14" s="217" t="b">
        <v>0</v>
      </c>
    </row>
    <row r="15" spans="1:17" ht="21.75" customHeight="1">
      <c r="A15" s="167" t="s">
        <v>373</v>
      </c>
      <c r="B15" s="167"/>
      <c r="C15" s="167"/>
      <c r="D15" s="167"/>
      <c r="E15" s="167"/>
      <c r="G15" s="164" t="str">
        <f t="shared" si="0"/>
        <v/>
      </c>
      <c r="H15" s="217" t="b">
        <v>0</v>
      </c>
      <c r="I15" s="167" t="s">
        <v>403</v>
      </c>
      <c r="J15" s="167"/>
      <c r="K15" s="167"/>
      <c r="L15" s="167"/>
      <c r="M15" s="167"/>
      <c r="N15" s="167"/>
      <c r="P15" s="164" t="str">
        <f t="shared" si="1"/>
        <v/>
      </c>
      <c r="Q15" s="217" t="b">
        <v>0</v>
      </c>
    </row>
    <row r="16" spans="1:17" ht="21.75" customHeight="1">
      <c r="A16" s="119" t="s">
        <v>374</v>
      </c>
      <c r="G16" s="164" t="str">
        <f t="shared" si="0"/>
        <v/>
      </c>
      <c r="H16" s="217" t="b">
        <v>0</v>
      </c>
      <c r="I16" s="119" t="s">
        <v>404</v>
      </c>
      <c r="P16" s="164" t="str">
        <f t="shared" si="1"/>
        <v/>
      </c>
      <c r="Q16" s="217" t="b">
        <v>0</v>
      </c>
    </row>
    <row r="17" spans="1:17" ht="21.75" customHeight="1">
      <c r="A17" s="167" t="s">
        <v>375</v>
      </c>
      <c r="B17" s="167"/>
      <c r="C17" s="167"/>
      <c r="D17" s="167"/>
      <c r="E17" s="167"/>
      <c r="G17" s="164" t="str">
        <f t="shared" si="0"/>
        <v/>
      </c>
      <c r="H17" s="217" t="b">
        <v>0</v>
      </c>
      <c r="I17" s="167" t="s">
        <v>405</v>
      </c>
      <c r="J17" s="167"/>
      <c r="K17" s="167"/>
      <c r="L17" s="167"/>
      <c r="M17" s="167"/>
      <c r="N17" s="167"/>
      <c r="P17" s="164" t="str">
        <f t="shared" si="1"/>
        <v/>
      </c>
      <c r="Q17" s="217" t="b">
        <v>0</v>
      </c>
    </row>
    <row r="18" spans="1:17" ht="21.75" customHeight="1">
      <c r="A18" s="119" t="s">
        <v>376</v>
      </c>
      <c r="G18" s="164" t="str">
        <f t="shared" si="0"/>
        <v/>
      </c>
      <c r="H18" s="217" t="b">
        <v>0</v>
      </c>
      <c r="I18" s="119" t="s">
        <v>406</v>
      </c>
      <c r="P18" s="164" t="str">
        <f t="shared" si="1"/>
        <v/>
      </c>
      <c r="Q18" s="217" t="b">
        <v>0</v>
      </c>
    </row>
    <row r="19" spans="1:17" ht="21.75" customHeight="1">
      <c r="A19" s="167" t="s">
        <v>377</v>
      </c>
      <c r="B19" s="167"/>
      <c r="C19" s="167"/>
      <c r="D19" s="167"/>
      <c r="E19" s="167"/>
      <c r="G19" s="164" t="str">
        <f t="shared" si="0"/>
        <v/>
      </c>
      <c r="H19" s="217" t="b">
        <v>0</v>
      </c>
      <c r="I19" s="167" t="s">
        <v>407</v>
      </c>
      <c r="J19" s="167"/>
      <c r="K19" s="167"/>
      <c r="L19" s="167"/>
      <c r="M19" s="167"/>
      <c r="N19" s="167"/>
      <c r="P19" s="164" t="str">
        <f t="shared" si="1"/>
        <v/>
      </c>
      <c r="Q19" s="217" t="b">
        <v>0</v>
      </c>
    </row>
    <row r="20" spans="1:17" ht="21.75" customHeight="1">
      <c r="A20" s="119" t="s">
        <v>378</v>
      </c>
      <c r="G20" s="164" t="str">
        <f t="shared" si="0"/>
        <v/>
      </c>
      <c r="H20" s="217" t="b">
        <v>0</v>
      </c>
      <c r="I20" s="119" t="s">
        <v>408</v>
      </c>
      <c r="P20" s="164" t="str">
        <f t="shared" si="1"/>
        <v/>
      </c>
      <c r="Q20" s="217" t="b">
        <v>0</v>
      </c>
    </row>
    <row r="21" spans="1:17" ht="21.75" customHeight="1">
      <c r="A21" s="167" t="s">
        <v>379</v>
      </c>
      <c r="B21" s="167"/>
      <c r="C21" s="167"/>
      <c r="D21" s="167"/>
      <c r="E21" s="167"/>
      <c r="G21" s="164" t="str">
        <f t="shared" si="0"/>
        <v/>
      </c>
      <c r="H21" s="217" t="b">
        <v>0</v>
      </c>
      <c r="I21" s="167" t="s">
        <v>409</v>
      </c>
      <c r="J21" s="167"/>
      <c r="K21" s="167"/>
      <c r="L21" s="167"/>
      <c r="M21" s="167"/>
      <c r="N21" s="167"/>
      <c r="P21" s="164" t="str">
        <f t="shared" si="1"/>
        <v/>
      </c>
      <c r="Q21" s="217" t="b">
        <v>0</v>
      </c>
    </row>
    <row r="22" spans="1:17" ht="21.75" customHeight="1">
      <c r="A22" s="119" t="s">
        <v>380</v>
      </c>
      <c r="G22" s="164" t="str">
        <f t="shared" si="0"/>
        <v/>
      </c>
      <c r="H22" s="217" t="b">
        <v>0</v>
      </c>
      <c r="I22" s="119" t="s">
        <v>410</v>
      </c>
      <c r="P22" s="164" t="str">
        <f t="shared" si="1"/>
        <v/>
      </c>
      <c r="Q22" s="217" t="b">
        <v>0</v>
      </c>
    </row>
    <row r="23" spans="1:17" ht="21.75" customHeight="1">
      <c r="A23" s="167" t="s">
        <v>381</v>
      </c>
      <c r="B23" s="167"/>
      <c r="C23" s="167"/>
      <c r="D23" s="167"/>
      <c r="E23" s="167"/>
      <c r="G23" s="164" t="str">
        <f t="shared" si="0"/>
        <v/>
      </c>
      <c r="H23" s="217" t="b">
        <v>0</v>
      </c>
      <c r="I23" s="167" t="s">
        <v>411</v>
      </c>
      <c r="J23" s="167"/>
      <c r="K23" s="167"/>
      <c r="L23" s="167"/>
      <c r="M23" s="167"/>
      <c r="N23" s="167"/>
      <c r="P23" s="164" t="str">
        <f t="shared" si="1"/>
        <v/>
      </c>
      <c r="Q23" s="217" t="b">
        <v>0</v>
      </c>
    </row>
    <row r="24" spans="1:17" ht="21.75" customHeight="1">
      <c r="A24" s="119" t="s">
        <v>382</v>
      </c>
      <c r="G24" s="164" t="str">
        <f t="shared" si="0"/>
        <v/>
      </c>
      <c r="H24" s="217" t="b">
        <v>0</v>
      </c>
      <c r="I24" s="119" t="s">
        <v>412</v>
      </c>
      <c r="P24" s="164" t="str">
        <f t="shared" si="1"/>
        <v/>
      </c>
      <c r="Q24" s="217" t="b">
        <v>0</v>
      </c>
    </row>
    <row r="25" spans="1:17" ht="21.75" customHeight="1">
      <c r="A25" s="167" t="s">
        <v>383</v>
      </c>
      <c r="B25" s="167"/>
      <c r="C25" s="167"/>
      <c r="D25" s="167"/>
      <c r="E25" s="167"/>
      <c r="G25" s="164" t="str">
        <f t="shared" si="0"/>
        <v/>
      </c>
      <c r="H25" s="217" t="b">
        <v>0</v>
      </c>
      <c r="I25" s="167" t="s">
        <v>413</v>
      </c>
      <c r="J25" s="167"/>
      <c r="K25" s="167"/>
      <c r="L25" s="167"/>
      <c r="M25" s="167"/>
      <c r="N25" s="167"/>
      <c r="P25" s="164" t="str">
        <f t="shared" si="1"/>
        <v/>
      </c>
      <c r="Q25" s="217" t="b">
        <v>0</v>
      </c>
    </row>
    <row r="26" spans="1:17" ht="21.75" customHeight="1">
      <c r="A26" s="119" t="s">
        <v>384</v>
      </c>
      <c r="G26" s="164" t="str">
        <f t="shared" si="0"/>
        <v/>
      </c>
      <c r="H26" s="217" t="b">
        <v>0</v>
      </c>
      <c r="I26" s="119" t="s">
        <v>414</v>
      </c>
      <c r="P26" s="164" t="str">
        <f t="shared" si="1"/>
        <v/>
      </c>
      <c r="Q26" s="217" t="b">
        <v>0</v>
      </c>
    </row>
    <row r="27" spans="1:17" ht="21.75" customHeight="1">
      <c r="A27" s="167" t="s">
        <v>385</v>
      </c>
      <c r="B27" s="167"/>
      <c r="C27" s="167"/>
      <c r="D27" s="167"/>
      <c r="E27" s="167"/>
      <c r="G27" s="164" t="str">
        <f t="shared" si="0"/>
        <v/>
      </c>
      <c r="H27" s="217" t="b">
        <v>0</v>
      </c>
      <c r="I27" s="167" t="s">
        <v>415</v>
      </c>
      <c r="J27" s="167"/>
      <c r="K27" s="167"/>
      <c r="L27" s="167"/>
      <c r="M27" s="167"/>
      <c r="N27" s="167"/>
      <c r="P27" s="164" t="str">
        <f t="shared" si="1"/>
        <v/>
      </c>
      <c r="Q27" s="217" t="b">
        <v>0</v>
      </c>
    </row>
    <row r="28" spans="1:17" ht="21.75" customHeight="1">
      <c r="A28" s="119" t="s">
        <v>386</v>
      </c>
      <c r="G28" s="164" t="str">
        <f t="shared" si="0"/>
        <v/>
      </c>
      <c r="H28" s="217" t="b">
        <v>0</v>
      </c>
      <c r="I28" s="119" t="s">
        <v>416</v>
      </c>
      <c r="P28" s="164" t="str">
        <f t="shared" si="1"/>
        <v/>
      </c>
      <c r="Q28" s="217" t="b">
        <v>0</v>
      </c>
    </row>
    <row r="29" spans="1:17" ht="21.75" customHeight="1">
      <c r="A29" s="167" t="s">
        <v>387</v>
      </c>
      <c r="B29" s="167"/>
      <c r="C29" s="167"/>
      <c r="D29" s="167"/>
      <c r="E29" s="167"/>
      <c r="G29" s="164" t="str">
        <f t="shared" si="0"/>
        <v/>
      </c>
      <c r="H29" s="217" t="b">
        <v>0</v>
      </c>
      <c r="I29" s="167" t="s">
        <v>417</v>
      </c>
      <c r="J29" s="167"/>
      <c r="K29" s="167"/>
      <c r="L29" s="167"/>
      <c r="M29" s="167"/>
      <c r="N29" s="167"/>
      <c r="P29" s="164" t="str">
        <f t="shared" si="1"/>
        <v/>
      </c>
      <c r="Q29" s="217" t="b">
        <v>0</v>
      </c>
    </row>
    <row r="30" spans="1:17" ht="21.75" customHeight="1">
      <c r="A30" s="119" t="s">
        <v>388</v>
      </c>
      <c r="G30" s="164" t="str">
        <f t="shared" si="0"/>
        <v/>
      </c>
      <c r="H30" s="217" t="b">
        <v>0</v>
      </c>
      <c r="I30" s="119" t="s">
        <v>418</v>
      </c>
      <c r="P30" s="164" t="str">
        <f t="shared" si="1"/>
        <v/>
      </c>
      <c r="Q30" s="217" t="b">
        <v>0</v>
      </c>
    </row>
    <row r="31" spans="1:17" ht="21.75" customHeight="1">
      <c r="A31" s="167" t="s">
        <v>389</v>
      </c>
      <c r="B31" s="167"/>
      <c r="C31" s="167"/>
      <c r="D31" s="167"/>
      <c r="E31" s="167"/>
      <c r="G31" s="164" t="str">
        <f t="shared" si="0"/>
        <v/>
      </c>
      <c r="H31" s="217" t="b">
        <v>0</v>
      </c>
      <c r="I31" s="167" t="s">
        <v>419</v>
      </c>
      <c r="J31" s="167"/>
      <c r="K31" s="167"/>
      <c r="L31" s="167"/>
      <c r="M31" s="167"/>
      <c r="N31" s="167"/>
      <c r="P31" s="164" t="str">
        <f t="shared" si="1"/>
        <v/>
      </c>
      <c r="Q31" s="217" t="b">
        <v>0</v>
      </c>
    </row>
    <row r="32" spans="1:17" ht="21.75" customHeight="1">
      <c r="A32" s="119" t="s">
        <v>390</v>
      </c>
      <c r="G32" s="164" t="str">
        <f t="shared" si="0"/>
        <v/>
      </c>
      <c r="H32" s="217" t="b">
        <v>0</v>
      </c>
      <c r="I32" s="119" t="s">
        <v>420</v>
      </c>
      <c r="P32" s="164" t="str">
        <f t="shared" si="1"/>
        <v/>
      </c>
      <c r="Q32" s="217" t="b">
        <v>0</v>
      </c>
    </row>
    <row r="33" spans="1:17" ht="21.75" customHeight="1">
      <c r="A33" s="167" t="s">
        <v>391</v>
      </c>
      <c r="B33" s="167"/>
      <c r="C33" s="167"/>
      <c r="D33" s="167"/>
      <c r="E33" s="167"/>
      <c r="G33" s="164" t="str">
        <f t="shared" si="0"/>
        <v/>
      </c>
      <c r="H33" s="217" t="b">
        <v>0</v>
      </c>
      <c r="I33" s="167" t="s">
        <v>421</v>
      </c>
      <c r="J33" s="167"/>
      <c r="K33" s="167"/>
      <c r="L33" s="167"/>
      <c r="M33" s="167"/>
      <c r="N33" s="167"/>
      <c r="P33" s="164" t="str">
        <f t="shared" si="1"/>
        <v/>
      </c>
      <c r="Q33" s="217" t="b">
        <v>0</v>
      </c>
    </row>
    <row r="34" spans="1:17" ht="21.75" customHeight="1">
      <c r="A34" s="119" t="s">
        <v>392</v>
      </c>
      <c r="G34" s="164" t="str">
        <f t="shared" si="0"/>
        <v/>
      </c>
      <c r="H34" s="217" t="b">
        <v>0</v>
      </c>
      <c r="Q34" s="163"/>
    </row>
    <row r="36" spans="1:17" ht="14.25">
      <c r="A36" s="284" t="s">
        <v>425</v>
      </c>
      <c r="B36" s="284"/>
      <c r="C36" s="284"/>
      <c r="D36" s="284"/>
      <c r="E36" s="284"/>
      <c r="F36" s="284"/>
      <c r="G36" s="284"/>
      <c r="H36" s="284"/>
      <c r="I36" s="284"/>
      <c r="J36" s="284"/>
      <c r="K36" s="284"/>
      <c r="L36" s="284"/>
      <c r="M36" s="284"/>
      <c r="N36" s="284"/>
      <c r="O36" s="284"/>
      <c r="P36" s="284"/>
    </row>
    <row r="43" spans="1:17">
      <c r="B43" s="206" t="s">
        <v>422</v>
      </c>
      <c r="C43" s="206">
        <f>COUNTIF(H5:H34, "verdadeiro")+COUNTIF(Q5:Q33, "verdadeiro")</f>
        <v>0</v>
      </c>
    </row>
    <row r="44" spans="1:17">
      <c r="B44" s="206" t="s">
        <v>423</v>
      </c>
      <c r="C44" s="206">
        <f>COUNTIF(H5:H34, "falso")+COUNTIF(Q5:Q33, "falsa")</f>
        <v>30</v>
      </c>
    </row>
  </sheetData>
  <sheetProtection password="CFC0" sheet="1" objects="1" scenarios="1"/>
  <mergeCells count="3">
    <mergeCell ref="A36:P36"/>
    <mergeCell ref="A1:P1"/>
    <mergeCell ref="A3:P3"/>
  </mergeCells>
  <pageMargins left="0.511811024" right="0.511811024" top="0.78740157499999996" bottom="0.78740157499999996" header="0.31496062000000002" footer="0.31496062000000002"/>
  <drawing r:id="rId1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>
  <dimension ref="A1:X45"/>
  <sheetViews>
    <sheetView showGridLines="0" workbookViewId="0">
      <pane ySplit="1" topLeftCell="A2" activePane="bottomLeft" state="frozen"/>
      <selection pane="bottomLeft" activeCell="E21" sqref="E21"/>
    </sheetView>
  </sheetViews>
  <sheetFormatPr defaultRowHeight="12.75"/>
  <cols>
    <col min="1" max="1" width="54.85546875" customWidth="1"/>
    <col min="2" max="2" width="13.7109375" customWidth="1"/>
    <col min="3" max="3" width="35" customWidth="1"/>
    <col min="4" max="4" width="11" customWidth="1"/>
    <col min="5" max="5" width="11.28515625" customWidth="1"/>
    <col min="7" max="7" width="6.28515625" style="36" hidden="1" customWidth="1"/>
    <col min="8" max="21" width="6.28515625" style="3" hidden="1" customWidth="1"/>
    <col min="22" max="22" width="2.28515625" customWidth="1"/>
    <col min="23" max="23" width="15.5703125" customWidth="1"/>
    <col min="24" max="24" width="9.140625" style="2"/>
  </cols>
  <sheetData>
    <row r="1" spans="1:24" ht="18">
      <c r="A1" s="231" t="s">
        <v>526</v>
      </c>
      <c r="B1" s="231"/>
      <c r="C1" s="231"/>
      <c r="D1" s="231"/>
      <c r="E1" s="231"/>
      <c r="F1" s="127"/>
      <c r="G1" s="200"/>
      <c r="H1" s="200"/>
      <c r="I1" s="200"/>
      <c r="J1" s="200"/>
      <c r="K1" s="200"/>
      <c r="L1" s="200"/>
      <c r="M1" s="200"/>
      <c r="N1" s="200"/>
      <c r="O1" s="200"/>
      <c r="P1" s="200"/>
      <c r="Q1" s="200"/>
      <c r="R1" s="200"/>
    </row>
    <row r="2" spans="1:24" ht="6" customHeight="1"/>
    <row r="3" spans="1:24" ht="36" customHeight="1">
      <c r="A3" s="282" t="s">
        <v>426</v>
      </c>
      <c r="B3" s="282"/>
      <c r="C3" s="282"/>
      <c r="D3" s="282"/>
      <c r="E3" s="282"/>
      <c r="F3" s="158"/>
      <c r="G3" s="201"/>
      <c r="H3" s="202"/>
      <c r="I3" s="202"/>
      <c r="J3" s="202"/>
      <c r="K3" s="202"/>
      <c r="L3" s="202"/>
      <c r="M3" s="202"/>
      <c r="N3" s="202"/>
      <c r="O3" s="202"/>
      <c r="P3" s="202"/>
      <c r="Q3" s="202"/>
      <c r="R3" s="202"/>
    </row>
    <row r="4" spans="1:24" ht="6" customHeight="1"/>
    <row r="5" spans="1:24" s="119" customFormat="1" ht="30.75" customHeight="1">
      <c r="A5" s="283" t="s">
        <v>427</v>
      </c>
      <c r="B5" s="283"/>
      <c r="C5" s="283"/>
      <c r="D5" s="283"/>
      <c r="E5" s="165"/>
      <c r="G5" s="37">
        <v>1</v>
      </c>
      <c r="H5" s="37">
        <v>1</v>
      </c>
      <c r="I5" s="37">
        <v>1</v>
      </c>
      <c r="J5" s="37">
        <v>1</v>
      </c>
      <c r="K5" s="37">
        <v>1</v>
      </c>
      <c r="L5" s="37">
        <v>1</v>
      </c>
      <c r="M5" s="37">
        <v>1</v>
      </c>
      <c r="N5" s="37">
        <v>1</v>
      </c>
      <c r="O5" s="37">
        <v>1</v>
      </c>
      <c r="P5" s="37">
        <v>1</v>
      </c>
      <c r="Q5" s="37">
        <v>1</v>
      </c>
      <c r="R5" s="37">
        <v>1</v>
      </c>
      <c r="S5" s="37">
        <v>1</v>
      </c>
      <c r="T5" s="37">
        <v>1</v>
      </c>
      <c r="U5" s="37">
        <v>1</v>
      </c>
      <c r="W5" s="70" t="s">
        <v>442</v>
      </c>
      <c r="X5" s="219">
        <f>((G$5-1)*25)/100</f>
        <v>0</v>
      </c>
    </row>
    <row r="6" spans="1:24" s="119" customFormat="1" ht="30.75" customHeight="1">
      <c r="A6" s="281" t="s">
        <v>428</v>
      </c>
      <c r="B6" s="281"/>
      <c r="C6" s="281"/>
      <c r="D6" s="281"/>
      <c r="G6" s="203">
        <v>0</v>
      </c>
      <c r="H6" s="203">
        <v>0</v>
      </c>
      <c r="I6" s="203">
        <v>0</v>
      </c>
      <c r="J6" s="203">
        <v>0</v>
      </c>
      <c r="K6" s="203">
        <v>0</v>
      </c>
      <c r="L6" s="203">
        <v>0</v>
      </c>
      <c r="M6" s="203">
        <v>0</v>
      </c>
      <c r="N6" s="203">
        <v>0</v>
      </c>
      <c r="O6" s="203">
        <v>0</v>
      </c>
      <c r="P6" s="203">
        <v>0</v>
      </c>
      <c r="Q6" s="203">
        <v>0</v>
      </c>
      <c r="R6" s="203">
        <v>0</v>
      </c>
      <c r="S6" s="203">
        <v>0</v>
      </c>
      <c r="T6" s="203">
        <v>0</v>
      </c>
      <c r="U6" s="203">
        <v>0</v>
      </c>
      <c r="W6" s="70" t="s">
        <v>443</v>
      </c>
      <c r="X6" s="219">
        <f>((H$5-1)*25)/100</f>
        <v>0</v>
      </c>
    </row>
    <row r="7" spans="1:24" s="119" customFormat="1" ht="30.75" customHeight="1">
      <c r="A7" s="283" t="s">
        <v>429</v>
      </c>
      <c r="B7" s="283"/>
      <c r="C7" s="283"/>
      <c r="D7" s="283"/>
      <c r="E7" s="165"/>
      <c r="G7" s="203">
        <v>0.25</v>
      </c>
      <c r="H7" s="203">
        <v>0.25</v>
      </c>
      <c r="I7" s="203">
        <v>0.25</v>
      </c>
      <c r="J7" s="203">
        <v>0.25</v>
      </c>
      <c r="K7" s="203">
        <v>0.25</v>
      </c>
      <c r="L7" s="203">
        <v>0.25</v>
      </c>
      <c r="M7" s="203">
        <v>0.25</v>
      </c>
      <c r="N7" s="203">
        <v>0.25</v>
      </c>
      <c r="O7" s="203">
        <v>0.25</v>
      </c>
      <c r="P7" s="203">
        <v>0.25</v>
      </c>
      <c r="Q7" s="203">
        <v>0.25</v>
      </c>
      <c r="R7" s="203">
        <v>0.25</v>
      </c>
      <c r="S7" s="203">
        <v>0.25</v>
      </c>
      <c r="T7" s="203">
        <v>0.25</v>
      </c>
      <c r="U7" s="203">
        <v>0.25</v>
      </c>
      <c r="W7" s="220" t="s">
        <v>349</v>
      </c>
      <c r="X7" s="219">
        <f>((I$5-1)*25)/100</f>
        <v>0</v>
      </c>
    </row>
    <row r="8" spans="1:24" s="119" customFormat="1" ht="30.75" customHeight="1">
      <c r="A8" s="281" t="s">
        <v>430</v>
      </c>
      <c r="B8" s="281"/>
      <c r="C8" s="281"/>
      <c r="D8" s="281"/>
      <c r="G8" s="203">
        <v>0.5</v>
      </c>
      <c r="H8" s="203">
        <v>0.5</v>
      </c>
      <c r="I8" s="203">
        <v>0.5</v>
      </c>
      <c r="J8" s="203">
        <v>0.5</v>
      </c>
      <c r="K8" s="203">
        <v>0.5</v>
      </c>
      <c r="L8" s="203">
        <v>0.5</v>
      </c>
      <c r="M8" s="203">
        <v>0.5</v>
      </c>
      <c r="N8" s="203">
        <v>0.5</v>
      </c>
      <c r="O8" s="203">
        <v>0.5</v>
      </c>
      <c r="P8" s="203">
        <v>0.5</v>
      </c>
      <c r="Q8" s="203">
        <v>0.5</v>
      </c>
      <c r="R8" s="203">
        <v>0.5</v>
      </c>
      <c r="S8" s="203">
        <v>0.5</v>
      </c>
      <c r="T8" s="203">
        <v>0.5</v>
      </c>
      <c r="U8" s="203">
        <v>0.5</v>
      </c>
      <c r="W8" s="70" t="s">
        <v>444</v>
      </c>
      <c r="X8" s="219">
        <f>((J$5-1)*25)/100</f>
        <v>0</v>
      </c>
    </row>
    <row r="9" spans="1:24" s="119" customFormat="1" ht="30.75" customHeight="1">
      <c r="A9" s="283" t="s">
        <v>431</v>
      </c>
      <c r="B9" s="283"/>
      <c r="C9" s="283"/>
      <c r="D9" s="283"/>
      <c r="E9" s="165"/>
      <c r="G9" s="203">
        <v>0.75</v>
      </c>
      <c r="H9" s="203">
        <v>0.75</v>
      </c>
      <c r="I9" s="203">
        <v>0.75</v>
      </c>
      <c r="J9" s="203">
        <v>0.75</v>
      </c>
      <c r="K9" s="203">
        <v>0.75</v>
      </c>
      <c r="L9" s="203">
        <v>0.75</v>
      </c>
      <c r="M9" s="203">
        <v>0.75</v>
      </c>
      <c r="N9" s="203">
        <v>0.75</v>
      </c>
      <c r="O9" s="203">
        <v>0.75</v>
      </c>
      <c r="P9" s="203">
        <v>0.75</v>
      </c>
      <c r="Q9" s="203">
        <v>0.75</v>
      </c>
      <c r="R9" s="203">
        <v>0.75</v>
      </c>
      <c r="S9" s="203">
        <v>0.75</v>
      </c>
      <c r="T9" s="203">
        <v>0.75</v>
      </c>
      <c r="U9" s="203">
        <v>0.75</v>
      </c>
      <c r="W9" s="70" t="s">
        <v>445</v>
      </c>
      <c r="X9" s="219">
        <f>((K$5-1)*25)/100</f>
        <v>0</v>
      </c>
    </row>
    <row r="10" spans="1:24" s="119" customFormat="1" ht="30.75" customHeight="1">
      <c r="A10" s="281" t="s">
        <v>432</v>
      </c>
      <c r="B10" s="281"/>
      <c r="C10" s="281"/>
      <c r="D10" s="281"/>
      <c r="G10" s="203">
        <v>1</v>
      </c>
      <c r="H10" s="203">
        <v>1</v>
      </c>
      <c r="I10" s="203">
        <v>1</v>
      </c>
      <c r="J10" s="203">
        <v>1</v>
      </c>
      <c r="K10" s="203">
        <v>1</v>
      </c>
      <c r="L10" s="203">
        <v>1</v>
      </c>
      <c r="M10" s="203">
        <v>1</v>
      </c>
      <c r="N10" s="203">
        <v>1</v>
      </c>
      <c r="O10" s="203">
        <v>1</v>
      </c>
      <c r="P10" s="203">
        <v>1</v>
      </c>
      <c r="Q10" s="203">
        <v>1</v>
      </c>
      <c r="R10" s="203">
        <v>1</v>
      </c>
      <c r="S10" s="203">
        <v>1</v>
      </c>
      <c r="T10" s="203">
        <v>1</v>
      </c>
      <c r="U10" s="203">
        <v>1</v>
      </c>
      <c r="W10" s="70" t="s">
        <v>446</v>
      </c>
      <c r="X10" s="219">
        <f>((L$5-1)*25)/100</f>
        <v>0</v>
      </c>
    </row>
    <row r="11" spans="1:24" s="119" customFormat="1" ht="30.75" customHeight="1">
      <c r="A11" s="283" t="s">
        <v>433</v>
      </c>
      <c r="B11" s="283"/>
      <c r="C11" s="283"/>
      <c r="D11" s="283"/>
      <c r="E11" s="165"/>
      <c r="G11" s="37"/>
      <c r="H11" s="120"/>
      <c r="I11" s="120"/>
      <c r="J11" s="120"/>
      <c r="K11" s="120"/>
      <c r="L11" s="120"/>
      <c r="M11" s="120"/>
      <c r="N11" s="120"/>
      <c r="O11" s="120"/>
      <c r="P11" s="120"/>
      <c r="Q11" s="120"/>
      <c r="R11" s="120"/>
      <c r="S11" s="120"/>
      <c r="T11" s="120"/>
      <c r="U11" s="120"/>
      <c r="W11" s="70" t="s">
        <v>447</v>
      </c>
      <c r="X11" s="219">
        <f>((M$5-1)*25)/100</f>
        <v>0</v>
      </c>
    </row>
    <row r="12" spans="1:24" s="119" customFormat="1" ht="30.75" customHeight="1">
      <c r="A12" s="281" t="s">
        <v>434</v>
      </c>
      <c r="B12" s="281"/>
      <c r="C12" s="281"/>
      <c r="D12" s="281"/>
      <c r="G12" s="37"/>
      <c r="H12" s="120"/>
      <c r="I12" s="120"/>
      <c r="J12" s="120"/>
      <c r="K12" s="120"/>
      <c r="L12" s="120"/>
      <c r="M12" s="120"/>
      <c r="N12" s="120"/>
      <c r="O12" s="120"/>
      <c r="P12" s="120"/>
      <c r="Q12" s="120"/>
      <c r="R12" s="120"/>
      <c r="S12" s="120"/>
      <c r="T12" s="120"/>
      <c r="U12" s="120"/>
      <c r="W12" s="70" t="s">
        <v>448</v>
      </c>
      <c r="X12" s="219">
        <f>((N$5-1)*25)/100</f>
        <v>0</v>
      </c>
    </row>
    <row r="13" spans="1:24" s="119" customFormat="1" ht="30.75" customHeight="1">
      <c r="A13" s="283" t="s">
        <v>435</v>
      </c>
      <c r="B13" s="283"/>
      <c r="C13" s="283"/>
      <c r="D13" s="283"/>
      <c r="E13" s="165"/>
      <c r="G13" s="37"/>
      <c r="H13" s="120"/>
      <c r="I13" s="120"/>
      <c r="J13" s="120"/>
      <c r="K13" s="120"/>
      <c r="L13" s="120"/>
      <c r="M13" s="120"/>
      <c r="N13" s="120"/>
      <c r="O13" s="120"/>
      <c r="P13" s="120"/>
      <c r="Q13" s="120"/>
      <c r="R13" s="120"/>
      <c r="S13" s="120"/>
      <c r="T13" s="120"/>
      <c r="U13" s="120"/>
      <c r="W13" s="70" t="s">
        <v>449</v>
      </c>
      <c r="X13" s="219">
        <f>((O$5-1)*25)/100</f>
        <v>0</v>
      </c>
    </row>
    <row r="14" spans="1:24" s="119" customFormat="1" ht="30.75" customHeight="1">
      <c r="A14" s="281" t="s">
        <v>436</v>
      </c>
      <c r="B14" s="281"/>
      <c r="C14" s="281"/>
      <c r="D14" s="281"/>
      <c r="G14" s="37"/>
      <c r="H14" s="120"/>
      <c r="I14" s="120"/>
      <c r="J14" s="120"/>
      <c r="K14" s="120"/>
      <c r="L14" s="120"/>
      <c r="M14" s="120"/>
      <c r="N14" s="120"/>
      <c r="O14" s="120"/>
      <c r="P14" s="120"/>
      <c r="Q14" s="120"/>
      <c r="R14" s="120"/>
      <c r="S14" s="120"/>
      <c r="T14" s="120"/>
      <c r="U14" s="120"/>
      <c r="W14" s="70" t="s">
        <v>246</v>
      </c>
      <c r="X14" s="219">
        <f>((P$5-1)*25)/100</f>
        <v>0</v>
      </c>
    </row>
    <row r="15" spans="1:24" s="119" customFormat="1" ht="30.75" customHeight="1">
      <c r="A15" s="283" t="s">
        <v>437</v>
      </c>
      <c r="B15" s="283"/>
      <c r="C15" s="283"/>
      <c r="D15" s="283"/>
      <c r="E15" s="166"/>
      <c r="F15" s="140"/>
      <c r="G15" s="204"/>
      <c r="H15" s="205"/>
      <c r="I15" s="205"/>
      <c r="J15" s="205"/>
      <c r="K15" s="205"/>
      <c r="L15" s="205"/>
      <c r="M15" s="205"/>
      <c r="N15" s="205"/>
      <c r="O15" s="205"/>
      <c r="P15" s="205"/>
      <c r="Q15" s="205"/>
      <c r="R15" s="205"/>
      <c r="S15" s="120"/>
      <c r="T15" s="120"/>
      <c r="U15" s="120"/>
      <c r="W15" s="70" t="s">
        <v>450</v>
      </c>
      <c r="X15" s="219">
        <f>((Q$5-1)*25)/100</f>
        <v>0</v>
      </c>
    </row>
    <row r="16" spans="1:24" s="119" customFormat="1" ht="30.75" customHeight="1">
      <c r="A16" s="281" t="s">
        <v>438</v>
      </c>
      <c r="B16" s="281"/>
      <c r="C16" s="281"/>
      <c r="D16" s="281"/>
      <c r="G16" s="37"/>
      <c r="H16" s="120"/>
      <c r="I16" s="120"/>
      <c r="J16" s="120"/>
      <c r="K16" s="120"/>
      <c r="L16" s="120"/>
      <c r="M16" s="120"/>
      <c r="N16" s="120"/>
      <c r="O16" s="120"/>
      <c r="P16" s="120"/>
      <c r="Q16" s="120"/>
      <c r="R16" s="120"/>
      <c r="S16" s="120"/>
      <c r="T16" s="120"/>
      <c r="U16" s="120"/>
      <c r="W16" s="70" t="s">
        <v>451</v>
      </c>
      <c r="X16" s="219">
        <f>((R$5-1)*25)/100</f>
        <v>0</v>
      </c>
    </row>
    <row r="17" spans="1:24" s="119" customFormat="1" ht="30.75" customHeight="1">
      <c r="A17" s="283" t="s">
        <v>439</v>
      </c>
      <c r="B17" s="283"/>
      <c r="C17" s="283"/>
      <c r="D17" s="283"/>
      <c r="E17" s="165"/>
      <c r="G17" s="37"/>
      <c r="H17" s="120"/>
      <c r="I17" s="120"/>
      <c r="J17" s="120"/>
      <c r="K17" s="120"/>
      <c r="L17" s="120"/>
      <c r="M17" s="120"/>
      <c r="N17" s="120"/>
      <c r="O17" s="120"/>
      <c r="P17" s="120"/>
      <c r="Q17" s="120"/>
      <c r="R17" s="120"/>
      <c r="S17" s="120"/>
      <c r="T17" s="120"/>
      <c r="U17" s="120"/>
      <c r="W17" s="70" t="s">
        <v>452</v>
      </c>
      <c r="X17" s="219">
        <f>((S$5-1)*25)/100</f>
        <v>0</v>
      </c>
    </row>
    <row r="18" spans="1:24" s="119" customFormat="1" ht="30.75" customHeight="1">
      <c r="A18" s="281" t="s">
        <v>440</v>
      </c>
      <c r="B18" s="281"/>
      <c r="C18" s="281"/>
      <c r="D18" s="281"/>
      <c r="G18" s="37"/>
      <c r="H18" s="120"/>
      <c r="I18" s="120"/>
      <c r="J18" s="120"/>
      <c r="K18" s="120"/>
      <c r="L18" s="120"/>
      <c r="M18" s="120"/>
      <c r="N18" s="120"/>
      <c r="O18" s="120"/>
      <c r="P18" s="120"/>
      <c r="Q18" s="120"/>
      <c r="R18" s="120"/>
      <c r="S18" s="120"/>
      <c r="T18" s="120"/>
      <c r="U18" s="120"/>
      <c r="W18" s="70" t="s">
        <v>453</v>
      </c>
      <c r="X18" s="219">
        <f>((T$5-1)*25)/100</f>
        <v>0</v>
      </c>
    </row>
    <row r="19" spans="1:24" s="119" customFormat="1" ht="30.75" customHeight="1">
      <c r="A19" s="283" t="s">
        <v>441</v>
      </c>
      <c r="B19" s="283"/>
      <c r="C19" s="283"/>
      <c r="D19" s="283"/>
      <c r="E19" s="165"/>
      <c r="G19" s="37"/>
      <c r="H19" s="120"/>
      <c r="I19" s="120"/>
      <c r="J19" s="120"/>
      <c r="K19" s="120"/>
      <c r="L19" s="120"/>
      <c r="M19" s="120"/>
      <c r="N19" s="120"/>
      <c r="O19" s="120"/>
      <c r="P19" s="120"/>
      <c r="Q19" s="120"/>
      <c r="R19" s="120"/>
      <c r="S19" s="120"/>
      <c r="T19" s="120"/>
      <c r="U19" s="120"/>
      <c r="W19" s="70" t="s">
        <v>454</v>
      </c>
      <c r="X19" s="219">
        <f>((U$5-1)*25)/100</f>
        <v>0</v>
      </c>
    </row>
    <row r="20" spans="1:24" ht="12.75" customHeight="1">
      <c r="W20" s="70"/>
      <c r="X20" s="197"/>
    </row>
    <row r="21" spans="1:24">
      <c r="W21" s="206" t="s">
        <v>360</v>
      </c>
      <c r="X21" s="207">
        <f>AVERAGE(X5:X19)</f>
        <v>0</v>
      </c>
    </row>
    <row r="43" spans="1:5" ht="18">
      <c r="A43" s="161" t="s">
        <v>361</v>
      </c>
      <c r="B43" s="162">
        <f>X21</f>
        <v>0</v>
      </c>
      <c r="C43" s="286" t="s">
        <v>455</v>
      </c>
      <c r="D43" s="287"/>
    </row>
    <row r="45" spans="1:5" ht="38.25" customHeight="1">
      <c r="A45" s="282"/>
      <c r="B45" s="282"/>
      <c r="C45" s="282"/>
      <c r="D45" s="282"/>
      <c r="E45" s="282"/>
    </row>
  </sheetData>
  <sheetProtection password="CFC0" sheet="1" objects="1" scenarios="1"/>
  <mergeCells count="19">
    <mergeCell ref="A45:E45"/>
    <mergeCell ref="A15:D15"/>
    <mergeCell ref="A16:D16"/>
    <mergeCell ref="A17:D17"/>
    <mergeCell ref="A18:D18"/>
    <mergeCell ref="A19:D19"/>
    <mergeCell ref="C43:D43"/>
    <mergeCell ref="A14:D14"/>
    <mergeCell ref="A1:E1"/>
    <mergeCell ref="A3:E3"/>
    <mergeCell ref="A5:D5"/>
    <mergeCell ref="A6:D6"/>
    <mergeCell ref="A7:D7"/>
    <mergeCell ref="A8:D8"/>
    <mergeCell ref="A9:D9"/>
    <mergeCell ref="A10:D10"/>
    <mergeCell ref="A11:D11"/>
    <mergeCell ref="A12:D12"/>
    <mergeCell ref="A13:D13"/>
  </mergeCells>
  <pageMargins left="0.511811024" right="0.511811024" top="0.78740157499999996" bottom="0.78740157499999996" header="0.31496062000000002" footer="0.31496062000000002"/>
  <pageSetup paperSize="9" orientation="portrait" verticalDpi="0" r:id="rId1"/>
  <drawing r:id="rId2"/>
  <legacyDrawing r:id="rId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X45"/>
  <sheetViews>
    <sheetView showGridLines="0" workbookViewId="0">
      <pane ySplit="1" topLeftCell="A2" activePane="bottomLeft" state="frozen"/>
      <selection pane="bottomLeft" activeCell="V7" sqref="V7"/>
    </sheetView>
  </sheetViews>
  <sheetFormatPr defaultRowHeight="12.75"/>
  <cols>
    <col min="1" max="1" width="54.85546875" customWidth="1"/>
    <col min="2" max="2" width="13.7109375" customWidth="1"/>
    <col min="3" max="3" width="35" customWidth="1"/>
    <col min="4" max="4" width="11" customWidth="1"/>
    <col min="5" max="5" width="11.28515625" customWidth="1"/>
    <col min="7" max="7" width="6.28515625" style="36" hidden="1" customWidth="1"/>
    <col min="8" max="21" width="6.28515625" style="3" hidden="1" customWidth="1"/>
    <col min="22" max="22" width="2.28515625" customWidth="1"/>
    <col min="23" max="23" width="15.5703125" customWidth="1"/>
    <col min="24" max="24" width="9.140625" style="2"/>
  </cols>
  <sheetData>
    <row r="1" spans="1:24" ht="18">
      <c r="A1" s="231" t="s">
        <v>527</v>
      </c>
      <c r="B1" s="231"/>
      <c r="C1" s="231"/>
      <c r="D1" s="231"/>
      <c r="E1" s="231"/>
      <c r="F1" s="127"/>
      <c r="G1" s="200"/>
      <c r="H1" s="200"/>
      <c r="I1" s="200"/>
      <c r="J1" s="200"/>
      <c r="K1" s="200"/>
      <c r="L1" s="200"/>
      <c r="M1" s="200"/>
      <c r="N1" s="200"/>
      <c r="O1" s="200"/>
      <c r="P1" s="200"/>
      <c r="Q1" s="200"/>
      <c r="R1" s="200"/>
    </row>
    <row r="2" spans="1:24" ht="6" customHeight="1"/>
    <row r="3" spans="1:24" ht="36" customHeight="1">
      <c r="A3" s="282" t="s">
        <v>426</v>
      </c>
      <c r="B3" s="282"/>
      <c r="C3" s="282"/>
      <c r="D3" s="282"/>
      <c r="E3" s="282"/>
      <c r="F3" s="158"/>
      <c r="G3" s="201"/>
      <c r="H3" s="202"/>
      <c r="I3" s="202"/>
      <c r="J3" s="202"/>
      <c r="K3" s="202"/>
      <c r="L3" s="202"/>
      <c r="M3" s="202"/>
      <c r="N3" s="202"/>
      <c r="O3" s="202"/>
      <c r="P3" s="202"/>
      <c r="Q3" s="202"/>
      <c r="R3" s="202"/>
    </row>
    <row r="4" spans="1:24" ht="6" customHeight="1"/>
    <row r="5" spans="1:24" s="119" customFormat="1" ht="30.75" customHeight="1">
      <c r="A5" s="288" t="s">
        <v>427</v>
      </c>
      <c r="B5" s="288"/>
      <c r="C5" s="288"/>
      <c r="D5" s="288"/>
      <c r="E5" s="168"/>
      <c r="G5" s="37">
        <v>1</v>
      </c>
      <c r="H5" s="37">
        <v>1</v>
      </c>
      <c r="I5" s="37">
        <v>1</v>
      </c>
      <c r="J5" s="37">
        <v>1</v>
      </c>
      <c r="K5" s="37">
        <v>1</v>
      </c>
      <c r="L5" s="37">
        <v>1</v>
      </c>
      <c r="M5" s="37">
        <v>1</v>
      </c>
      <c r="N5" s="37">
        <v>1</v>
      </c>
      <c r="O5" s="37">
        <v>1</v>
      </c>
      <c r="P5" s="37">
        <v>1</v>
      </c>
      <c r="Q5" s="37">
        <v>1</v>
      </c>
      <c r="R5" s="37">
        <v>1</v>
      </c>
      <c r="S5" s="37">
        <v>1</v>
      </c>
      <c r="T5" s="37">
        <v>1</v>
      </c>
      <c r="U5" s="37">
        <v>1</v>
      </c>
      <c r="W5" s="70" t="s">
        <v>442</v>
      </c>
      <c r="X5" s="219">
        <f>((G$5-1)*25)/100</f>
        <v>0</v>
      </c>
    </row>
    <row r="6" spans="1:24" s="119" customFormat="1" ht="30.75" customHeight="1">
      <c r="A6" s="281" t="s">
        <v>428</v>
      </c>
      <c r="B6" s="281"/>
      <c r="C6" s="281"/>
      <c r="D6" s="281"/>
      <c r="G6" s="203">
        <v>0</v>
      </c>
      <c r="H6" s="203">
        <v>0</v>
      </c>
      <c r="I6" s="203">
        <v>0</v>
      </c>
      <c r="J6" s="203">
        <v>0</v>
      </c>
      <c r="K6" s="203">
        <v>0</v>
      </c>
      <c r="L6" s="203">
        <v>0</v>
      </c>
      <c r="M6" s="203">
        <v>0</v>
      </c>
      <c r="N6" s="203">
        <v>0</v>
      </c>
      <c r="O6" s="203">
        <v>0</v>
      </c>
      <c r="P6" s="203">
        <v>0</v>
      </c>
      <c r="Q6" s="203">
        <v>0</v>
      </c>
      <c r="R6" s="203">
        <v>0</v>
      </c>
      <c r="S6" s="203">
        <v>0</v>
      </c>
      <c r="T6" s="203">
        <v>0</v>
      </c>
      <c r="U6" s="203">
        <v>0</v>
      </c>
      <c r="W6" s="70" t="s">
        <v>443</v>
      </c>
      <c r="X6" s="219">
        <f>((H$5-1)*25)/100</f>
        <v>0</v>
      </c>
    </row>
    <row r="7" spans="1:24" s="119" customFormat="1" ht="30.75" customHeight="1">
      <c r="A7" s="288" t="s">
        <v>429</v>
      </c>
      <c r="B7" s="288"/>
      <c r="C7" s="288"/>
      <c r="D7" s="288"/>
      <c r="E7" s="168"/>
      <c r="G7" s="203">
        <v>0.25</v>
      </c>
      <c r="H7" s="203">
        <v>0.25</v>
      </c>
      <c r="I7" s="203">
        <v>0.25</v>
      </c>
      <c r="J7" s="203">
        <v>0.25</v>
      </c>
      <c r="K7" s="203">
        <v>0.25</v>
      </c>
      <c r="L7" s="203">
        <v>0.25</v>
      </c>
      <c r="M7" s="203">
        <v>0.25</v>
      </c>
      <c r="N7" s="203">
        <v>0.25</v>
      </c>
      <c r="O7" s="203">
        <v>0.25</v>
      </c>
      <c r="P7" s="203">
        <v>0.25</v>
      </c>
      <c r="Q7" s="203">
        <v>0.25</v>
      </c>
      <c r="R7" s="203">
        <v>0.25</v>
      </c>
      <c r="S7" s="203">
        <v>0.25</v>
      </c>
      <c r="T7" s="203">
        <v>0.25</v>
      </c>
      <c r="U7" s="203">
        <v>0.25</v>
      </c>
      <c r="W7" s="220" t="s">
        <v>349</v>
      </c>
      <c r="X7" s="219">
        <f>((I$5-1)*25)/100</f>
        <v>0</v>
      </c>
    </row>
    <row r="8" spans="1:24" s="119" customFormat="1" ht="30.75" customHeight="1">
      <c r="A8" s="281" t="s">
        <v>430</v>
      </c>
      <c r="B8" s="281"/>
      <c r="C8" s="281"/>
      <c r="D8" s="281"/>
      <c r="G8" s="203">
        <v>0.5</v>
      </c>
      <c r="H8" s="203">
        <v>0.5</v>
      </c>
      <c r="I8" s="203">
        <v>0.5</v>
      </c>
      <c r="J8" s="203">
        <v>0.5</v>
      </c>
      <c r="K8" s="203">
        <v>0.5</v>
      </c>
      <c r="L8" s="203">
        <v>0.5</v>
      </c>
      <c r="M8" s="203">
        <v>0.5</v>
      </c>
      <c r="N8" s="203">
        <v>0.5</v>
      </c>
      <c r="O8" s="203">
        <v>0.5</v>
      </c>
      <c r="P8" s="203">
        <v>0.5</v>
      </c>
      <c r="Q8" s="203">
        <v>0.5</v>
      </c>
      <c r="R8" s="203">
        <v>0.5</v>
      </c>
      <c r="S8" s="203">
        <v>0.5</v>
      </c>
      <c r="T8" s="203">
        <v>0.5</v>
      </c>
      <c r="U8" s="203">
        <v>0.5</v>
      </c>
      <c r="W8" s="70" t="s">
        <v>444</v>
      </c>
      <c r="X8" s="219">
        <f>((J$5-1)*25)/100</f>
        <v>0</v>
      </c>
    </row>
    <row r="9" spans="1:24" s="119" customFormat="1" ht="30.75" customHeight="1">
      <c r="A9" s="288" t="s">
        <v>431</v>
      </c>
      <c r="B9" s="288"/>
      <c r="C9" s="288"/>
      <c r="D9" s="288"/>
      <c r="E9" s="168"/>
      <c r="G9" s="203">
        <v>0.75</v>
      </c>
      <c r="H9" s="203">
        <v>0.75</v>
      </c>
      <c r="I9" s="203">
        <v>0.75</v>
      </c>
      <c r="J9" s="203">
        <v>0.75</v>
      </c>
      <c r="K9" s="203">
        <v>0.75</v>
      </c>
      <c r="L9" s="203">
        <v>0.75</v>
      </c>
      <c r="M9" s="203">
        <v>0.75</v>
      </c>
      <c r="N9" s="203">
        <v>0.75</v>
      </c>
      <c r="O9" s="203">
        <v>0.75</v>
      </c>
      <c r="P9" s="203">
        <v>0.75</v>
      </c>
      <c r="Q9" s="203">
        <v>0.75</v>
      </c>
      <c r="R9" s="203">
        <v>0.75</v>
      </c>
      <c r="S9" s="203">
        <v>0.75</v>
      </c>
      <c r="T9" s="203">
        <v>0.75</v>
      </c>
      <c r="U9" s="203">
        <v>0.75</v>
      </c>
      <c r="W9" s="70" t="s">
        <v>445</v>
      </c>
      <c r="X9" s="219">
        <f>((K$5-1)*25)/100</f>
        <v>0</v>
      </c>
    </row>
    <row r="10" spans="1:24" s="119" customFormat="1" ht="30.75" customHeight="1">
      <c r="A10" s="281" t="s">
        <v>432</v>
      </c>
      <c r="B10" s="281"/>
      <c r="C10" s="281"/>
      <c r="D10" s="281"/>
      <c r="G10" s="203">
        <v>1</v>
      </c>
      <c r="H10" s="203">
        <v>1</v>
      </c>
      <c r="I10" s="203">
        <v>1</v>
      </c>
      <c r="J10" s="203">
        <v>1</v>
      </c>
      <c r="K10" s="203">
        <v>1</v>
      </c>
      <c r="L10" s="203">
        <v>1</v>
      </c>
      <c r="M10" s="203">
        <v>1</v>
      </c>
      <c r="N10" s="203">
        <v>1</v>
      </c>
      <c r="O10" s="203">
        <v>1</v>
      </c>
      <c r="P10" s="203">
        <v>1</v>
      </c>
      <c r="Q10" s="203">
        <v>1</v>
      </c>
      <c r="R10" s="203">
        <v>1</v>
      </c>
      <c r="S10" s="203">
        <v>1</v>
      </c>
      <c r="T10" s="203">
        <v>1</v>
      </c>
      <c r="U10" s="203">
        <v>1</v>
      </c>
      <c r="W10" s="70" t="s">
        <v>446</v>
      </c>
      <c r="X10" s="219">
        <f>((L$5-1)*25)/100</f>
        <v>0</v>
      </c>
    </row>
    <row r="11" spans="1:24" s="119" customFormat="1" ht="30.75" customHeight="1">
      <c r="A11" s="288" t="s">
        <v>433</v>
      </c>
      <c r="B11" s="288"/>
      <c r="C11" s="288"/>
      <c r="D11" s="288"/>
      <c r="E11" s="168"/>
      <c r="G11" s="37"/>
      <c r="H11" s="120"/>
      <c r="I11" s="120"/>
      <c r="J11" s="120"/>
      <c r="K11" s="120"/>
      <c r="L11" s="120"/>
      <c r="M11" s="120"/>
      <c r="N11" s="120"/>
      <c r="O11" s="120"/>
      <c r="P11" s="120"/>
      <c r="Q11" s="120"/>
      <c r="R11" s="120"/>
      <c r="S11" s="120"/>
      <c r="T11" s="120"/>
      <c r="U11" s="120"/>
      <c r="W11" s="70" t="s">
        <v>447</v>
      </c>
      <c r="X11" s="219">
        <f>((M$5-1)*25)/100</f>
        <v>0</v>
      </c>
    </row>
    <row r="12" spans="1:24" s="119" customFormat="1" ht="30.75" customHeight="1">
      <c r="A12" s="281" t="s">
        <v>434</v>
      </c>
      <c r="B12" s="281"/>
      <c r="C12" s="281"/>
      <c r="D12" s="281"/>
      <c r="G12" s="37"/>
      <c r="H12" s="120"/>
      <c r="I12" s="120"/>
      <c r="J12" s="120"/>
      <c r="K12" s="120"/>
      <c r="L12" s="120"/>
      <c r="M12" s="120"/>
      <c r="N12" s="120"/>
      <c r="O12" s="120"/>
      <c r="P12" s="120"/>
      <c r="Q12" s="120"/>
      <c r="R12" s="120"/>
      <c r="S12" s="120"/>
      <c r="T12" s="120"/>
      <c r="U12" s="120"/>
      <c r="W12" s="70" t="s">
        <v>448</v>
      </c>
      <c r="X12" s="219">
        <f>((N$5-1)*25)/100</f>
        <v>0</v>
      </c>
    </row>
    <row r="13" spans="1:24" s="119" customFormat="1" ht="30.75" customHeight="1">
      <c r="A13" s="288" t="s">
        <v>435</v>
      </c>
      <c r="B13" s="288"/>
      <c r="C13" s="288"/>
      <c r="D13" s="288"/>
      <c r="E13" s="168"/>
      <c r="G13" s="37"/>
      <c r="H13" s="120"/>
      <c r="I13" s="120"/>
      <c r="J13" s="120"/>
      <c r="K13" s="120"/>
      <c r="L13" s="120"/>
      <c r="M13" s="120"/>
      <c r="N13" s="120"/>
      <c r="O13" s="120"/>
      <c r="P13" s="120"/>
      <c r="Q13" s="120"/>
      <c r="R13" s="120"/>
      <c r="S13" s="120"/>
      <c r="T13" s="120"/>
      <c r="U13" s="120"/>
      <c r="W13" s="70" t="s">
        <v>449</v>
      </c>
      <c r="X13" s="219">
        <f>((O$5-1)*25)/100</f>
        <v>0</v>
      </c>
    </row>
    <row r="14" spans="1:24" s="119" customFormat="1" ht="30.75" customHeight="1">
      <c r="A14" s="281" t="s">
        <v>436</v>
      </c>
      <c r="B14" s="281"/>
      <c r="C14" s="281"/>
      <c r="D14" s="281"/>
      <c r="G14" s="37"/>
      <c r="H14" s="120"/>
      <c r="I14" s="120"/>
      <c r="J14" s="120"/>
      <c r="K14" s="120"/>
      <c r="L14" s="120"/>
      <c r="M14" s="120"/>
      <c r="N14" s="120"/>
      <c r="O14" s="120"/>
      <c r="P14" s="120"/>
      <c r="Q14" s="120"/>
      <c r="R14" s="120"/>
      <c r="S14" s="120"/>
      <c r="T14" s="120"/>
      <c r="U14" s="120"/>
      <c r="W14" s="70" t="s">
        <v>246</v>
      </c>
      <c r="X14" s="219">
        <f>((P$5-1)*25)/100</f>
        <v>0</v>
      </c>
    </row>
    <row r="15" spans="1:24" s="119" customFormat="1" ht="30.75" customHeight="1">
      <c r="A15" s="288" t="s">
        <v>437</v>
      </c>
      <c r="B15" s="288"/>
      <c r="C15" s="288"/>
      <c r="D15" s="288"/>
      <c r="E15" s="169"/>
      <c r="F15" s="140"/>
      <c r="G15" s="204"/>
      <c r="H15" s="205"/>
      <c r="I15" s="205"/>
      <c r="J15" s="205"/>
      <c r="K15" s="205"/>
      <c r="L15" s="205"/>
      <c r="M15" s="205"/>
      <c r="N15" s="205"/>
      <c r="O15" s="205"/>
      <c r="P15" s="205"/>
      <c r="Q15" s="205"/>
      <c r="R15" s="205"/>
      <c r="S15" s="120"/>
      <c r="T15" s="120"/>
      <c r="U15" s="120"/>
      <c r="W15" s="70" t="s">
        <v>450</v>
      </c>
      <c r="X15" s="219">
        <f>((Q$5-1)*25)/100</f>
        <v>0</v>
      </c>
    </row>
    <row r="16" spans="1:24" s="119" customFormat="1" ht="30.75" customHeight="1">
      <c r="A16" s="281" t="s">
        <v>438</v>
      </c>
      <c r="B16" s="281"/>
      <c r="C16" s="281"/>
      <c r="D16" s="281"/>
      <c r="G16" s="37"/>
      <c r="H16" s="120"/>
      <c r="I16" s="120"/>
      <c r="J16" s="120"/>
      <c r="K16" s="120"/>
      <c r="L16" s="120"/>
      <c r="M16" s="120"/>
      <c r="N16" s="120"/>
      <c r="O16" s="120"/>
      <c r="P16" s="120"/>
      <c r="Q16" s="120"/>
      <c r="R16" s="120"/>
      <c r="S16" s="120"/>
      <c r="T16" s="120"/>
      <c r="U16" s="120"/>
      <c r="W16" s="70" t="s">
        <v>451</v>
      </c>
      <c r="X16" s="219">
        <f>((R$5-1)*25)/100</f>
        <v>0</v>
      </c>
    </row>
    <row r="17" spans="1:24" s="119" customFormat="1" ht="30.75" customHeight="1">
      <c r="A17" s="288" t="s">
        <v>439</v>
      </c>
      <c r="B17" s="288"/>
      <c r="C17" s="288"/>
      <c r="D17" s="288"/>
      <c r="E17" s="168"/>
      <c r="G17" s="37"/>
      <c r="H17" s="120"/>
      <c r="I17" s="120"/>
      <c r="J17" s="120"/>
      <c r="K17" s="120"/>
      <c r="L17" s="120"/>
      <c r="M17" s="120"/>
      <c r="N17" s="120"/>
      <c r="O17" s="120"/>
      <c r="P17" s="120"/>
      <c r="Q17" s="120"/>
      <c r="R17" s="120"/>
      <c r="S17" s="120"/>
      <c r="T17" s="120"/>
      <c r="U17" s="120"/>
      <c r="W17" s="70" t="s">
        <v>452</v>
      </c>
      <c r="X17" s="219">
        <f>((S$5-1)*25)/100</f>
        <v>0</v>
      </c>
    </row>
    <row r="18" spans="1:24" s="119" customFormat="1" ht="30.75" customHeight="1">
      <c r="A18" s="281" t="s">
        <v>440</v>
      </c>
      <c r="B18" s="281"/>
      <c r="C18" s="281"/>
      <c r="D18" s="281"/>
      <c r="G18" s="37"/>
      <c r="H18" s="120"/>
      <c r="I18" s="120"/>
      <c r="J18" s="120"/>
      <c r="K18" s="120"/>
      <c r="L18" s="120"/>
      <c r="M18" s="120"/>
      <c r="N18" s="120"/>
      <c r="O18" s="120"/>
      <c r="P18" s="120"/>
      <c r="Q18" s="120"/>
      <c r="R18" s="120"/>
      <c r="S18" s="120"/>
      <c r="T18" s="120"/>
      <c r="U18" s="120"/>
      <c r="W18" s="70" t="s">
        <v>453</v>
      </c>
      <c r="X18" s="219">
        <f>((T$5-1)*25)/100</f>
        <v>0</v>
      </c>
    </row>
    <row r="19" spans="1:24" s="119" customFormat="1" ht="30.75" customHeight="1">
      <c r="A19" s="288" t="s">
        <v>441</v>
      </c>
      <c r="B19" s="288"/>
      <c r="C19" s="288"/>
      <c r="D19" s="288"/>
      <c r="E19" s="168"/>
      <c r="G19" s="37"/>
      <c r="H19" s="120"/>
      <c r="I19" s="120"/>
      <c r="J19" s="120"/>
      <c r="K19" s="120"/>
      <c r="L19" s="120"/>
      <c r="M19" s="120"/>
      <c r="N19" s="120"/>
      <c r="O19" s="120"/>
      <c r="P19" s="120"/>
      <c r="Q19" s="120"/>
      <c r="R19" s="120"/>
      <c r="S19" s="120"/>
      <c r="T19" s="120"/>
      <c r="U19" s="120"/>
      <c r="W19" s="70" t="s">
        <v>454</v>
      </c>
      <c r="X19" s="219">
        <f>((U$5-1)*25)/100</f>
        <v>0</v>
      </c>
    </row>
    <row r="20" spans="1:24" ht="12.75" customHeight="1">
      <c r="W20" s="70"/>
      <c r="X20" s="197"/>
    </row>
    <row r="21" spans="1:24">
      <c r="W21" s="206" t="s">
        <v>360</v>
      </c>
      <c r="X21" s="207">
        <f>AVERAGE(X5:X19)</f>
        <v>0</v>
      </c>
    </row>
    <row r="43" spans="1:5" ht="18">
      <c r="A43" s="161" t="s">
        <v>361</v>
      </c>
      <c r="B43" s="162">
        <f>X21</f>
        <v>0</v>
      </c>
      <c r="C43" s="286" t="s">
        <v>455</v>
      </c>
      <c r="D43" s="287"/>
    </row>
    <row r="45" spans="1:5" ht="38.25" customHeight="1">
      <c r="A45" s="282"/>
      <c r="B45" s="282"/>
      <c r="C45" s="282"/>
      <c r="D45" s="282"/>
      <c r="E45" s="282"/>
    </row>
  </sheetData>
  <sheetProtection password="CFC0" sheet="1" objects="1" scenarios="1"/>
  <mergeCells count="19">
    <mergeCell ref="A45:E45"/>
    <mergeCell ref="A15:D15"/>
    <mergeCell ref="A16:D16"/>
    <mergeCell ref="A17:D17"/>
    <mergeCell ref="A18:D18"/>
    <mergeCell ref="A19:D19"/>
    <mergeCell ref="C43:D43"/>
    <mergeCell ref="A14:D14"/>
    <mergeCell ref="A1:E1"/>
    <mergeCell ref="A3:E3"/>
    <mergeCell ref="A5:D5"/>
    <mergeCell ref="A6:D6"/>
    <mergeCell ref="A7:D7"/>
    <mergeCell ref="A8:D8"/>
    <mergeCell ref="A9:D9"/>
    <mergeCell ref="A10:D10"/>
    <mergeCell ref="A11:D11"/>
    <mergeCell ref="A12:D12"/>
    <mergeCell ref="A13:D13"/>
  </mergeCells>
  <pageMargins left="0.511811024" right="0.511811024" top="0.78740157499999996" bottom="0.78740157499999996" header="0.31496062000000002" footer="0.31496062000000002"/>
  <pageSetup paperSize="9" orientation="portrait" verticalDpi="0" r:id="rId1"/>
  <drawing r:id="rId2"/>
  <legacyDrawing r:id="rId3"/>
</worksheet>
</file>

<file path=xl/worksheets/sheet17.xml><?xml version="1.0" encoding="utf-8"?>
<worksheet xmlns="http://schemas.openxmlformats.org/spreadsheetml/2006/main" xmlns:r="http://schemas.openxmlformats.org/officeDocument/2006/relationships">
  <dimension ref="A1:M21"/>
  <sheetViews>
    <sheetView showGridLines="0" workbookViewId="0">
      <selection activeCell="L8" sqref="L8"/>
    </sheetView>
  </sheetViews>
  <sheetFormatPr defaultRowHeight="12.75"/>
  <cols>
    <col min="1" max="1" width="6.85546875" customWidth="1"/>
    <col min="3" max="3" width="12.28515625" customWidth="1"/>
    <col min="4" max="4" width="19.42578125" customWidth="1"/>
    <col min="5" max="5" width="12.28515625" customWidth="1"/>
    <col min="6" max="6" width="1.5703125" customWidth="1"/>
    <col min="7" max="7" width="14" customWidth="1"/>
    <col min="8" max="8" width="11.85546875" hidden="1" customWidth="1"/>
    <col min="9" max="9" width="0" hidden="1" customWidth="1"/>
    <col min="10" max="10" width="0" style="3" hidden="1" customWidth="1"/>
  </cols>
  <sheetData>
    <row r="1" spans="1:13" ht="39.75" customHeight="1">
      <c r="A1" s="159"/>
      <c r="B1" s="267" t="s">
        <v>528</v>
      </c>
      <c r="C1" s="267"/>
      <c r="D1" s="267"/>
      <c r="E1" s="267"/>
      <c r="F1" s="267"/>
      <c r="G1" s="267"/>
      <c r="H1" s="267"/>
    </row>
    <row r="2" spans="1:13" ht="75" customHeight="1">
      <c r="B2" s="289" t="s">
        <v>456</v>
      </c>
      <c r="C2" s="289"/>
      <c r="D2" s="289"/>
      <c r="E2" s="289"/>
      <c r="F2" s="289"/>
      <c r="G2" s="289"/>
      <c r="H2" s="289"/>
    </row>
    <row r="3" spans="1:13" ht="3.75" customHeight="1"/>
    <row r="4" spans="1:13" s="2" customFormat="1" ht="17.25" customHeight="1">
      <c r="C4" s="128" t="s">
        <v>209</v>
      </c>
      <c r="D4" s="132" t="s">
        <v>211</v>
      </c>
      <c r="E4" s="130" t="s">
        <v>210</v>
      </c>
      <c r="F4" s="160"/>
      <c r="G4" s="160"/>
      <c r="H4" s="160"/>
      <c r="I4" s="160"/>
      <c r="J4" s="203"/>
      <c r="K4" s="160"/>
      <c r="L4" s="160"/>
      <c r="M4" s="160"/>
    </row>
    <row r="5" spans="1:13" s="2" customFormat="1" ht="17.25" customHeight="1">
      <c r="C5" s="171">
        <f>'Amor Consciencial Homem'!X5</f>
        <v>0</v>
      </c>
      <c r="D5" s="149" t="s">
        <v>442</v>
      </c>
      <c r="E5" s="171">
        <f>'Amor Consciencial Mulher'!X5</f>
        <v>0</v>
      </c>
      <c r="G5" s="142" t="str">
        <f>IF(J5=2, "Convergência", "")</f>
        <v/>
      </c>
      <c r="H5" s="37" t="str">
        <f t="shared" ref="H5:H19" si="0">IF(C5=100%, "1", "")</f>
        <v/>
      </c>
      <c r="I5" s="37" t="str">
        <f>IF(E5=100%, "1", "")</f>
        <v/>
      </c>
      <c r="J5" s="37">
        <f>COUNTIF(H5:I5, "1")</f>
        <v>0</v>
      </c>
    </row>
    <row r="6" spans="1:13" s="2" customFormat="1" ht="17.25" customHeight="1">
      <c r="C6" s="171">
        <f>'Amor Consciencial Homem'!X6</f>
        <v>0</v>
      </c>
      <c r="D6" s="149" t="s">
        <v>443</v>
      </c>
      <c r="E6" s="171">
        <f>'Amor Consciencial Mulher'!X6</f>
        <v>0</v>
      </c>
      <c r="G6" s="142" t="str">
        <f t="shared" ref="G6:G19" si="1">IF(J6=2, "Convergência", "")</f>
        <v/>
      </c>
      <c r="H6" s="37" t="str">
        <f t="shared" si="0"/>
        <v/>
      </c>
      <c r="I6" s="37" t="str">
        <f t="shared" ref="I6:I19" si="2">IF(E6=100%, "1", "")</f>
        <v/>
      </c>
      <c r="J6" s="37">
        <f t="shared" ref="J6:J19" si="3">COUNTIF(H6:I6, "1")</f>
        <v>0</v>
      </c>
    </row>
    <row r="7" spans="1:13" s="2" customFormat="1" ht="17.25" customHeight="1">
      <c r="C7" s="171">
        <f>'Amor Consciencial Homem'!X7</f>
        <v>0</v>
      </c>
      <c r="D7" s="170" t="s">
        <v>349</v>
      </c>
      <c r="E7" s="171">
        <f>'Amor Consciencial Mulher'!X7</f>
        <v>0</v>
      </c>
      <c r="G7" s="142" t="str">
        <f t="shared" si="1"/>
        <v/>
      </c>
      <c r="H7" s="37" t="str">
        <f t="shared" si="0"/>
        <v/>
      </c>
      <c r="I7" s="37" t="str">
        <f t="shared" si="2"/>
        <v/>
      </c>
      <c r="J7" s="37">
        <f t="shared" si="3"/>
        <v>0</v>
      </c>
    </row>
    <row r="8" spans="1:13" s="2" customFormat="1" ht="17.25" customHeight="1">
      <c r="C8" s="171">
        <f>'Amor Consciencial Homem'!X8</f>
        <v>0</v>
      </c>
      <c r="D8" s="149" t="s">
        <v>444</v>
      </c>
      <c r="E8" s="171">
        <f>'Amor Consciencial Mulher'!X8</f>
        <v>0</v>
      </c>
      <c r="G8" s="142" t="str">
        <f t="shared" si="1"/>
        <v/>
      </c>
      <c r="H8" s="37" t="str">
        <f t="shared" si="0"/>
        <v/>
      </c>
      <c r="I8" s="37" t="str">
        <f t="shared" si="2"/>
        <v/>
      </c>
      <c r="J8" s="37">
        <f t="shared" si="3"/>
        <v>0</v>
      </c>
    </row>
    <row r="9" spans="1:13" s="2" customFormat="1" ht="17.25" customHeight="1">
      <c r="C9" s="171">
        <f>'Amor Consciencial Homem'!X9</f>
        <v>0</v>
      </c>
      <c r="D9" s="149" t="s">
        <v>445</v>
      </c>
      <c r="E9" s="171">
        <f>'Amor Consciencial Mulher'!X9</f>
        <v>0</v>
      </c>
      <c r="G9" s="142" t="str">
        <f t="shared" si="1"/>
        <v/>
      </c>
      <c r="H9" s="37" t="str">
        <f t="shared" si="0"/>
        <v/>
      </c>
      <c r="I9" s="37" t="str">
        <f t="shared" si="2"/>
        <v/>
      </c>
      <c r="J9" s="37">
        <f t="shared" si="3"/>
        <v>0</v>
      </c>
    </row>
    <row r="10" spans="1:13" s="2" customFormat="1" ht="17.25" customHeight="1">
      <c r="C10" s="171">
        <f>'Amor Consciencial Homem'!X10</f>
        <v>0</v>
      </c>
      <c r="D10" s="149" t="s">
        <v>446</v>
      </c>
      <c r="E10" s="171">
        <f>'Amor Consciencial Mulher'!X10</f>
        <v>0</v>
      </c>
      <c r="G10" s="142" t="str">
        <f t="shared" si="1"/>
        <v/>
      </c>
      <c r="H10" s="37" t="str">
        <f t="shared" si="0"/>
        <v/>
      </c>
      <c r="I10" s="37" t="str">
        <f t="shared" si="2"/>
        <v/>
      </c>
      <c r="J10" s="37">
        <f t="shared" si="3"/>
        <v>0</v>
      </c>
    </row>
    <row r="11" spans="1:13" s="2" customFormat="1" ht="17.25" customHeight="1">
      <c r="C11" s="171">
        <f>'Amor Consciencial Homem'!X11</f>
        <v>0</v>
      </c>
      <c r="D11" s="149" t="s">
        <v>447</v>
      </c>
      <c r="E11" s="171">
        <f>'Amor Consciencial Mulher'!X11</f>
        <v>0</v>
      </c>
      <c r="G11" s="142" t="str">
        <f t="shared" si="1"/>
        <v/>
      </c>
      <c r="H11" s="37" t="str">
        <f t="shared" si="0"/>
        <v/>
      </c>
      <c r="I11" s="37" t="str">
        <f t="shared" si="2"/>
        <v/>
      </c>
      <c r="J11" s="37">
        <f t="shared" si="3"/>
        <v>0</v>
      </c>
    </row>
    <row r="12" spans="1:13" s="2" customFormat="1" ht="17.25" customHeight="1">
      <c r="C12" s="171">
        <f>'Amor Consciencial Homem'!X12</f>
        <v>0</v>
      </c>
      <c r="D12" s="149" t="s">
        <v>448</v>
      </c>
      <c r="E12" s="171">
        <f>'Amor Consciencial Mulher'!X12</f>
        <v>0</v>
      </c>
      <c r="G12" s="142" t="str">
        <f t="shared" si="1"/>
        <v/>
      </c>
      <c r="H12" s="37" t="str">
        <f t="shared" si="0"/>
        <v/>
      </c>
      <c r="I12" s="37" t="str">
        <f t="shared" si="2"/>
        <v/>
      </c>
      <c r="J12" s="37">
        <f t="shared" si="3"/>
        <v>0</v>
      </c>
    </row>
    <row r="13" spans="1:13" s="2" customFormat="1" ht="17.25" customHeight="1">
      <c r="C13" s="171">
        <f>'Amor Consciencial Homem'!X13</f>
        <v>0</v>
      </c>
      <c r="D13" s="149" t="s">
        <v>449</v>
      </c>
      <c r="E13" s="171">
        <f>'Amor Consciencial Mulher'!X13</f>
        <v>0</v>
      </c>
      <c r="G13" s="142" t="str">
        <f t="shared" si="1"/>
        <v/>
      </c>
      <c r="H13" s="37" t="str">
        <f t="shared" si="0"/>
        <v/>
      </c>
      <c r="I13" s="37" t="str">
        <f t="shared" si="2"/>
        <v/>
      </c>
      <c r="J13" s="37">
        <f t="shared" si="3"/>
        <v>0</v>
      </c>
      <c r="M13" s="142"/>
    </row>
    <row r="14" spans="1:13" s="2" customFormat="1" ht="17.25" customHeight="1">
      <c r="C14" s="171">
        <f>'Amor Consciencial Homem'!X14</f>
        <v>0</v>
      </c>
      <c r="D14" s="149" t="s">
        <v>246</v>
      </c>
      <c r="E14" s="171">
        <f>'Amor Consciencial Mulher'!X14</f>
        <v>0</v>
      </c>
      <c r="G14" s="142" t="str">
        <f t="shared" si="1"/>
        <v/>
      </c>
      <c r="H14" s="37" t="str">
        <f t="shared" si="0"/>
        <v/>
      </c>
      <c r="I14" s="37" t="str">
        <f t="shared" si="2"/>
        <v/>
      </c>
      <c r="J14" s="37">
        <f t="shared" si="3"/>
        <v>0</v>
      </c>
    </row>
    <row r="15" spans="1:13" s="2" customFormat="1" ht="17.25" customHeight="1">
      <c r="C15" s="171">
        <f>'Amor Consciencial Homem'!X15</f>
        <v>0</v>
      </c>
      <c r="D15" s="149" t="s">
        <v>450</v>
      </c>
      <c r="E15" s="171">
        <f>'Amor Consciencial Mulher'!X15</f>
        <v>0</v>
      </c>
      <c r="G15" s="142" t="str">
        <f t="shared" si="1"/>
        <v/>
      </c>
      <c r="H15" s="37" t="str">
        <f t="shared" si="0"/>
        <v/>
      </c>
      <c r="I15" s="37" t="str">
        <f t="shared" si="2"/>
        <v/>
      </c>
      <c r="J15" s="37">
        <f t="shared" si="3"/>
        <v>0</v>
      </c>
    </row>
    <row r="16" spans="1:13" s="2" customFormat="1" ht="17.25" customHeight="1">
      <c r="C16" s="171">
        <f>'Amor Consciencial Homem'!X16</f>
        <v>0</v>
      </c>
      <c r="D16" s="149" t="s">
        <v>451</v>
      </c>
      <c r="E16" s="171">
        <f>'Amor Consciencial Mulher'!X16</f>
        <v>0</v>
      </c>
      <c r="G16" s="142" t="str">
        <f t="shared" si="1"/>
        <v/>
      </c>
      <c r="H16" s="37" t="str">
        <f t="shared" si="0"/>
        <v/>
      </c>
      <c r="I16" s="37" t="str">
        <f t="shared" si="2"/>
        <v/>
      </c>
      <c r="J16" s="37">
        <f t="shared" si="3"/>
        <v>0</v>
      </c>
    </row>
    <row r="17" spans="3:10" s="2" customFormat="1" ht="17.25" customHeight="1">
      <c r="C17" s="171">
        <f>'Amor Consciencial Homem'!X17</f>
        <v>0</v>
      </c>
      <c r="D17" s="149" t="s">
        <v>452</v>
      </c>
      <c r="E17" s="171">
        <f>'Amor Consciencial Mulher'!X17</f>
        <v>0</v>
      </c>
      <c r="G17" s="142" t="str">
        <f t="shared" si="1"/>
        <v/>
      </c>
      <c r="H17" s="37" t="str">
        <f t="shared" si="0"/>
        <v/>
      </c>
      <c r="I17" s="37" t="str">
        <f t="shared" si="2"/>
        <v/>
      </c>
      <c r="J17" s="37">
        <f t="shared" si="3"/>
        <v>0</v>
      </c>
    </row>
    <row r="18" spans="3:10" s="2" customFormat="1" ht="17.25" customHeight="1">
      <c r="C18" s="171">
        <f>'Amor Consciencial Homem'!X18</f>
        <v>0</v>
      </c>
      <c r="D18" s="149" t="s">
        <v>453</v>
      </c>
      <c r="E18" s="171">
        <f>'Amor Consciencial Mulher'!X18</f>
        <v>0</v>
      </c>
      <c r="G18" s="142" t="str">
        <f t="shared" si="1"/>
        <v/>
      </c>
      <c r="H18" s="37" t="str">
        <f t="shared" si="0"/>
        <v/>
      </c>
      <c r="I18" s="37" t="str">
        <f t="shared" si="2"/>
        <v/>
      </c>
      <c r="J18" s="37">
        <f t="shared" si="3"/>
        <v>0</v>
      </c>
    </row>
    <row r="19" spans="3:10" s="2" customFormat="1" ht="17.25" customHeight="1">
      <c r="C19" s="171">
        <f>'Amor Consciencial Homem'!X19</f>
        <v>0</v>
      </c>
      <c r="D19" s="149" t="s">
        <v>454</v>
      </c>
      <c r="E19" s="171">
        <f>'Amor Consciencial Mulher'!X19</f>
        <v>0</v>
      </c>
      <c r="G19" s="142" t="str">
        <f t="shared" si="1"/>
        <v/>
      </c>
      <c r="H19" s="37" t="str">
        <f t="shared" si="0"/>
        <v/>
      </c>
      <c r="I19" s="37" t="str">
        <f t="shared" si="2"/>
        <v/>
      </c>
      <c r="J19" s="37">
        <f t="shared" si="3"/>
        <v>0</v>
      </c>
    </row>
    <row r="20" spans="3:10" s="2" customFormat="1" ht="5.25" customHeight="1">
      <c r="H20" s="37"/>
      <c r="I20" s="37"/>
      <c r="J20" s="37"/>
    </row>
    <row r="21" spans="3:10" s="2" customFormat="1" ht="17.25" customHeight="1">
      <c r="C21" s="172">
        <f>AVERAGE(C5:C19)</f>
        <v>0</v>
      </c>
      <c r="D21" s="173" t="s">
        <v>360</v>
      </c>
      <c r="E21" s="172">
        <f>AVERAGE(E5:E19)</f>
        <v>0</v>
      </c>
      <c r="H21" s="37"/>
      <c r="I21" s="37"/>
      <c r="J21" s="37"/>
    </row>
  </sheetData>
  <sheetProtection password="CF80" sheet="1" objects="1" scenarios="1"/>
  <mergeCells count="2">
    <mergeCell ref="B1:H1"/>
    <mergeCell ref="B2:H2"/>
  </mergeCells>
  <conditionalFormatting sqref="G5:G19">
    <cfRule type="cellIs" dxfId="2" priority="5" operator="equal">
      <formula>"CONVERGÊNCIA"</formula>
    </cfRule>
    <cfRule type="cellIs" dxfId="1" priority="6" operator="equal">
      <formula>"CONVERGÊNCIA"</formula>
    </cfRule>
  </conditionalFormatting>
  <conditionalFormatting sqref="M13">
    <cfRule type="cellIs" dxfId="0" priority="3" operator="equal">
      <formula>1</formula>
    </cfRule>
  </conditionalFormatting>
  <conditionalFormatting sqref="C5:C19 E5:E19">
    <cfRule type="dataBar" priority="1">
      <dataBar>
        <cfvo type="min" val="0"/>
        <cfvo type="max" val="0"/>
        <color theme="8" tint="0.39997558519241921"/>
      </dataBar>
    </cfRule>
  </conditionalFormatting>
  <pageMargins left="0.511811024" right="0.511811024" top="0.78740157499999996" bottom="0.78740157499999996" header="0.31496062000000002" footer="0.31496062000000002"/>
</worksheet>
</file>

<file path=xl/worksheets/sheet18.xml><?xml version="1.0" encoding="utf-8"?>
<worksheet xmlns="http://schemas.openxmlformats.org/spreadsheetml/2006/main" xmlns:r="http://schemas.openxmlformats.org/officeDocument/2006/relationships">
  <dimension ref="A1:C25"/>
  <sheetViews>
    <sheetView showGridLines="0" workbookViewId="0">
      <pane ySplit="1" topLeftCell="A2" activePane="bottomLeft" state="frozen"/>
      <selection pane="bottomLeft" activeCell="B11" sqref="B11:B12"/>
    </sheetView>
  </sheetViews>
  <sheetFormatPr defaultRowHeight="12.75"/>
  <cols>
    <col min="1" max="1" width="66.85546875" customWidth="1"/>
    <col min="2" max="2" width="66.7109375" customWidth="1"/>
  </cols>
  <sheetData>
    <row r="1" spans="1:3" ht="18">
      <c r="A1" s="235" t="s">
        <v>467</v>
      </c>
      <c r="B1" s="235"/>
    </row>
    <row r="2" spans="1:3" ht="6" customHeight="1"/>
    <row r="3" spans="1:3" ht="36" customHeight="1">
      <c r="A3" s="290" t="s">
        <v>457</v>
      </c>
      <c r="B3" s="290"/>
    </row>
    <row r="4" spans="1:3" ht="6" customHeight="1"/>
    <row r="5" spans="1:3">
      <c r="A5" s="108" t="s">
        <v>460</v>
      </c>
    </row>
    <row r="6" spans="1:3" s="108" customFormat="1" ht="15">
      <c r="A6" s="175" t="s">
        <v>458</v>
      </c>
      <c r="B6" s="176" t="s">
        <v>459</v>
      </c>
    </row>
    <row r="7" spans="1:3" ht="13.5" thickBot="1">
      <c r="A7" s="221"/>
      <c r="B7" s="221"/>
    </row>
    <row r="8" spans="1:3" ht="18" customHeight="1">
      <c r="A8" s="108" t="s">
        <v>461</v>
      </c>
    </row>
    <row r="9" spans="1:3" s="108" customFormat="1" ht="15">
      <c r="A9" s="175" t="s">
        <v>458</v>
      </c>
      <c r="B9" s="176" t="s">
        <v>459</v>
      </c>
    </row>
    <row r="10" spans="1:3" ht="13.5" thickBot="1">
      <c r="A10" s="221"/>
      <c r="B10" s="221"/>
    </row>
    <row r="11" spans="1:3" ht="18" customHeight="1">
      <c r="A11" s="108" t="s">
        <v>462</v>
      </c>
      <c r="C11" s="3"/>
    </row>
    <row r="12" spans="1:3" s="108" customFormat="1" ht="15">
      <c r="A12" s="175" t="s">
        <v>458</v>
      </c>
      <c r="B12" s="176" t="s">
        <v>459</v>
      </c>
    </row>
    <row r="13" spans="1:3" ht="13.5" thickBot="1">
      <c r="A13" s="221"/>
      <c r="B13" s="221"/>
    </row>
    <row r="14" spans="1:3" ht="18" customHeight="1">
      <c r="A14" s="108" t="s">
        <v>463</v>
      </c>
    </row>
    <row r="15" spans="1:3" s="108" customFormat="1" ht="15">
      <c r="A15" s="175" t="s">
        <v>458</v>
      </c>
      <c r="B15" s="176" t="s">
        <v>459</v>
      </c>
    </row>
    <row r="16" spans="1:3" ht="13.5" thickBot="1">
      <c r="A16" s="221"/>
      <c r="B16" s="221"/>
    </row>
    <row r="17" spans="1:2" ht="18" customHeight="1">
      <c r="A17" s="108" t="s">
        <v>464</v>
      </c>
    </row>
    <row r="18" spans="1:2" s="108" customFormat="1" ht="15">
      <c r="A18" s="175" t="s">
        <v>458</v>
      </c>
      <c r="B18" s="176" t="s">
        <v>459</v>
      </c>
    </row>
    <row r="19" spans="1:2" ht="13.5" thickBot="1">
      <c r="A19" s="221"/>
      <c r="B19" s="221"/>
    </row>
    <row r="20" spans="1:2" ht="18" customHeight="1">
      <c r="A20" s="108" t="s">
        <v>465</v>
      </c>
    </row>
    <row r="21" spans="1:2" s="108" customFormat="1" ht="15">
      <c r="A21" s="175" t="s">
        <v>458</v>
      </c>
      <c r="B21" s="176" t="s">
        <v>459</v>
      </c>
    </row>
    <row r="22" spans="1:2" ht="13.5" thickBot="1">
      <c r="A22" s="221"/>
      <c r="B22" s="221"/>
    </row>
    <row r="23" spans="1:2" ht="18" customHeight="1">
      <c r="A23" s="108" t="s">
        <v>466</v>
      </c>
    </row>
    <row r="24" spans="1:2" s="108" customFormat="1" ht="15">
      <c r="A24" s="175" t="s">
        <v>458</v>
      </c>
      <c r="B24" s="176" t="s">
        <v>459</v>
      </c>
    </row>
    <row r="25" spans="1:2" ht="13.5" thickBot="1">
      <c r="A25" s="221"/>
      <c r="B25" s="221"/>
    </row>
  </sheetData>
  <sheetProtection password="CFC0" sheet="1" objects="1" scenarios="1"/>
  <mergeCells count="2">
    <mergeCell ref="A3:B3"/>
    <mergeCell ref="A1:B1"/>
  </mergeCells>
  <pageMargins left="0.511811024" right="0.511811024" top="0.78740157499999996" bottom="0.78740157499999996" header="0.31496062000000002" footer="0.31496062000000002"/>
  <pageSetup paperSize="9" orientation="portrait" verticalDpi="0" r:id="rId1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>
  <dimension ref="A1:O19"/>
  <sheetViews>
    <sheetView showGridLines="0" workbookViewId="0">
      <selection activeCell="A9" sqref="A9"/>
    </sheetView>
  </sheetViews>
  <sheetFormatPr defaultRowHeight="12.75"/>
  <cols>
    <col min="1" max="1" width="138.140625" style="228" customWidth="1"/>
  </cols>
  <sheetData>
    <row r="1" spans="1:15" ht="18">
      <c r="A1" s="227" t="s">
        <v>544</v>
      </c>
      <c r="B1" s="225"/>
      <c r="C1" s="225"/>
      <c r="D1" s="225"/>
      <c r="E1" s="225"/>
      <c r="F1" s="225"/>
      <c r="G1" s="225"/>
      <c r="H1" s="225"/>
      <c r="I1" s="225"/>
      <c r="J1" s="225"/>
      <c r="K1" s="225"/>
      <c r="L1" s="225"/>
      <c r="M1" s="225"/>
      <c r="N1" s="225"/>
      <c r="O1" s="225"/>
    </row>
    <row r="2" spans="1:15" ht="6.75" customHeight="1">
      <c r="A2" s="227"/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</row>
    <row r="3" spans="1:15" ht="18.75" customHeight="1">
      <c r="A3" s="295" t="s">
        <v>529</v>
      </c>
      <c r="B3" s="158"/>
      <c r="C3" s="158"/>
      <c r="D3" s="158"/>
      <c r="E3" s="158"/>
      <c r="F3" s="158"/>
      <c r="G3" s="158"/>
      <c r="H3" s="158"/>
      <c r="I3" s="158"/>
      <c r="J3" s="158"/>
      <c r="K3" s="158"/>
      <c r="L3" s="158"/>
      <c r="M3" s="158"/>
      <c r="N3" s="158"/>
      <c r="O3" s="158"/>
    </row>
    <row r="4" spans="1:15" ht="16.5" customHeight="1">
      <c r="A4" s="228" t="s">
        <v>468</v>
      </c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</row>
    <row r="5" spans="1:15" ht="21.75" customHeight="1">
      <c r="A5" s="296" t="s">
        <v>530</v>
      </c>
      <c r="B5" s="126"/>
      <c r="C5" s="126"/>
      <c r="D5" s="126"/>
      <c r="E5" s="126"/>
      <c r="F5" s="126"/>
      <c r="G5" s="126"/>
      <c r="H5" s="126"/>
      <c r="I5" s="126"/>
      <c r="J5" s="126"/>
      <c r="K5" s="126"/>
      <c r="L5" s="126"/>
      <c r="M5" s="126"/>
      <c r="N5" s="126"/>
      <c r="O5" s="126"/>
    </row>
    <row r="6" spans="1:15" ht="42" customHeight="1">
      <c r="A6" s="298" t="s">
        <v>541</v>
      </c>
      <c r="B6" s="226"/>
      <c r="C6" s="226"/>
      <c r="D6" s="226"/>
      <c r="E6" s="226"/>
      <c r="F6" s="226"/>
      <c r="G6" s="226"/>
      <c r="H6" s="226"/>
      <c r="I6" s="226"/>
      <c r="J6" s="226"/>
      <c r="K6" s="226"/>
      <c r="L6" s="226"/>
      <c r="M6" s="226"/>
      <c r="N6" s="226"/>
      <c r="O6" s="226"/>
    </row>
    <row r="7" spans="1:15" ht="18.75" customHeight="1">
      <c r="A7" s="292" t="s">
        <v>539</v>
      </c>
      <c r="B7" s="293"/>
      <c r="C7" s="293"/>
      <c r="D7" s="293"/>
      <c r="E7" s="293"/>
      <c r="F7" s="293"/>
      <c r="G7" s="293"/>
      <c r="H7" s="293"/>
      <c r="I7" s="293"/>
      <c r="J7" s="293"/>
      <c r="K7" s="293"/>
      <c r="L7" s="293"/>
      <c r="M7" s="293"/>
      <c r="N7" s="293"/>
      <c r="O7" s="293"/>
    </row>
    <row r="8" spans="1:15" ht="30" customHeight="1">
      <c r="A8" s="297" t="s">
        <v>540</v>
      </c>
      <c r="B8" s="293"/>
      <c r="C8" s="293"/>
      <c r="D8" s="293"/>
      <c r="E8" s="293"/>
      <c r="F8" s="293"/>
      <c r="G8" s="293"/>
      <c r="H8" s="293"/>
      <c r="I8" s="293"/>
      <c r="J8" s="293"/>
      <c r="K8" s="293"/>
      <c r="L8" s="293"/>
      <c r="M8" s="293"/>
      <c r="N8" s="293"/>
      <c r="O8" s="293"/>
    </row>
    <row r="9" spans="1:15" ht="43.5" customHeight="1">
      <c r="A9" s="299" t="s">
        <v>541</v>
      </c>
      <c r="B9" s="293"/>
      <c r="C9" s="293"/>
      <c r="D9" s="293"/>
      <c r="E9" s="293"/>
      <c r="F9" s="293"/>
      <c r="G9" s="293"/>
      <c r="H9" s="293"/>
      <c r="I9" s="293"/>
      <c r="J9" s="293"/>
      <c r="K9" s="293"/>
      <c r="L9" s="293"/>
      <c r="M9" s="293"/>
      <c r="N9" s="293"/>
      <c r="O9" s="293"/>
    </row>
    <row r="10" spans="1:15" ht="22.5" customHeight="1">
      <c r="A10" s="229" t="s">
        <v>542</v>
      </c>
      <c r="B10" s="228"/>
      <c r="C10" s="228"/>
      <c r="D10" s="228"/>
      <c r="E10" s="228"/>
      <c r="F10" s="228"/>
      <c r="G10" s="228"/>
      <c r="H10" s="228"/>
      <c r="I10" s="228"/>
      <c r="J10" s="228"/>
      <c r="K10" s="228"/>
      <c r="L10" s="228"/>
      <c r="M10" s="228"/>
      <c r="N10" s="228"/>
      <c r="O10" s="228"/>
    </row>
    <row r="11" spans="1:15" ht="18" customHeight="1">
      <c r="A11" s="296" t="s">
        <v>543</v>
      </c>
      <c r="B11" s="228"/>
      <c r="C11" s="228"/>
      <c r="D11" s="228"/>
      <c r="E11" s="228"/>
      <c r="F11" s="228"/>
      <c r="G11" s="228"/>
      <c r="H11" s="228"/>
      <c r="I11" s="228"/>
      <c r="J11" s="228"/>
      <c r="K11" s="228"/>
      <c r="L11" s="228"/>
      <c r="M11" s="228"/>
      <c r="N11" s="228"/>
      <c r="O11" s="228"/>
    </row>
    <row r="12" spans="1:15" ht="43.5" customHeight="1">
      <c r="A12" s="299" t="s">
        <v>541</v>
      </c>
      <c r="B12" s="228"/>
      <c r="C12" s="228"/>
      <c r="D12" s="228"/>
      <c r="E12" s="228"/>
      <c r="F12" s="228"/>
      <c r="G12" s="228"/>
      <c r="H12" s="228"/>
      <c r="I12" s="228"/>
      <c r="J12" s="228"/>
      <c r="K12" s="228"/>
      <c r="L12" s="228"/>
      <c r="M12" s="228"/>
      <c r="N12" s="228"/>
      <c r="O12" s="228"/>
    </row>
    <row r="13" spans="1:15" ht="33.75" customHeight="1">
      <c r="A13" s="297" t="s">
        <v>473</v>
      </c>
      <c r="B13" s="294"/>
      <c r="C13" s="294"/>
      <c r="D13" s="294"/>
      <c r="E13" s="294"/>
      <c r="F13" s="294"/>
      <c r="G13" s="294"/>
      <c r="H13" s="294"/>
      <c r="I13" s="294"/>
      <c r="J13" s="294"/>
      <c r="K13" s="294"/>
      <c r="L13" s="294"/>
      <c r="M13" s="294"/>
      <c r="N13" s="294"/>
      <c r="O13" s="294"/>
    </row>
    <row r="14" spans="1:15" ht="61.5" customHeight="1">
      <c r="A14" s="299" t="s">
        <v>541</v>
      </c>
      <c r="B14" s="294"/>
      <c r="C14" s="294"/>
      <c r="D14" s="294"/>
      <c r="E14" s="294"/>
      <c r="F14" s="294"/>
      <c r="G14" s="294"/>
      <c r="H14" s="294"/>
      <c r="I14" s="294"/>
      <c r="J14" s="294"/>
      <c r="K14" s="294"/>
      <c r="L14" s="294"/>
      <c r="M14" s="294"/>
      <c r="N14" s="294"/>
      <c r="O14" s="294"/>
    </row>
    <row r="15" spans="1:15" ht="9.75" customHeight="1"/>
    <row r="16" spans="1:15" ht="23.25">
      <c r="A16" s="291" t="s">
        <v>469</v>
      </c>
      <c r="B16" s="230"/>
      <c r="C16" s="230"/>
      <c r="D16" s="230"/>
      <c r="E16" s="230"/>
      <c r="F16" s="230"/>
      <c r="G16" s="230"/>
      <c r="H16" s="230"/>
      <c r="L16" s="222"/>
      <c r="M16" s="222"/>
      <c r="N16" s="222"/>
      <c r="O16" s="222"/>
    </row>
    <row r="17" spans="1:15" ht="23.25">
      <c r="A17" s="291" t="s">
        <v>470</v>
      </c>
      <c r="B17" s="230"/>
      <c r="C17" s="230"/>
      <c r="D17" s="230"/>
      <c r="E17" s="230"/>
      <c r="F17" s="230"/>
      <c r="G17" s="230"/>
      <c r="H17" s="230"/>
      <c r="L17" s="222"/>
      <c r="M17" s="222"/>
      <c r="N17" s="222"/>
      <c r="O17" s="222"/>
    </row>
    <row r="18" spans="1:15" ht="23.25">
      <c r="A18" s="291" t="s">
        <v>471</v>
      </c>
      <c r="B18" s="230"/>
      <c r="C18" s="230"/>
      <c r="D18" s="230"/>
      <c r="E18" s="230"/>
      <c r="F18" s="230"/>
      <c r="G18" s="230"/>
      <c r="H18" s="230"/>
      <c r="L18" s="222"/>
      <c r="M18" s="222"/>
      <c r="N18" s="222"/>
      <c r="O18" s="222"/>
    </row>
    <row r="19" spans="1:15" ht="23.25">
      <c r="A19" s="291" t="s">
        <v>472</v>
      </c>
      <c r="B19" s="230"/>
      <c r="C19" s="230"/>
      <c r="D19" s="230"/>
      <c r="E19" s="230"/>
      <c r="F19" s="230"/>
      <c r="G19" s="230"/>
      <c r="H19" s="230"/>
      <c r="L19" s="222"/>
      <c r="M19" s="222"/>
      <c r="N19" s="222"/>
      <c r="O19" s="222"/>
    </row>
  </sheetData>
  <sheetProtection password="CF80" sheet="1" objects="1" scenarios="1"/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89"/>
  <sheetViews>
    <sheetView showGridLines="0" workbookViewId="0">
      <pane ySplit="3" topLeftCell="A4" activePane="bottomLeft" state="frozen"/>
      <selection pane="bottomLeft" activeCell="B5" sqref="B5"/>
    </sheetView>
  </sheetViews>
  <sheetFormatPr defaultRowHeight="12.75"/>
  <cols>
    <col min="1" max="1" width="7.140625" customWidth="1"/>
    <col min="2" max="2" width="37.5703125" customWidth="1"/>
    <col min="3" max="3" width="58.85546875" customWidth="1"/>
    <col min="4" max="4" width="36.140625" customWidth="1"/>
    <col min="6" max="6" width="30.85546875" style="3" hidden="1" customWidth="1"/>
    <col min="7" max="7" width="9.140625" style="36" hidden="1" customWidth="1"/>
    <col min="10" max="10" width="22.5703125" customWidth="1"/>
  </cols>
  <sheetData>
    <row r="1" spans="1:10" ht="18">
      <c r="A1" s="235" t="s">
        <v>475</v>
      </c>
      <c r="B1" s="235"/>
      <c r="C1" s="235"/>
      <c r="D1" s="235"/>
    </row>
    <row r="2" spans="1:10" ht="6.75" customHeight="1"/>
    <row r="3" spans="1:10" s="2" customFormat="1" ht="13.5" thickBot="1">
      <c r="A3" s="13" t="s">
        <v>0</v>
      </c>
      <c r="B3" s="13" t="s">
        <v>3</v>
      </c>
      <c r="C3" s="13" t="s">
        <v>4</v>
      </c>
      <c r="D3" s="13" t="s">
        <v>8</v>
      </c>
      <c r="F3" s="4" t="s">
        <v>7</v>
      </c>
      <c r="G3" s="37">
        <v>1</v>
      </c>
      <c r="J3" s="6"/>
    </row>
    <row r="4" spans="1:10" s="2" customFormat="1" ht="6.75" customHeight="1" thickTop="1">
      <c r="A4" s="10"/>
      <c r="B4" s="10"/>
      <c r="C4" s="10"/>
      <c r="D4" s="10"/>
      <c r="F4" s="4" t="s">
        <v>1</v>
      </c>
      <c r="G4" s="37"/>
      <c r="J4" s="6"/>
    </row>
    <row r="5" spans="1:10">
      <c r="A5" s="234" t="s">
        <v>60</v>
      </c>
      <c r="B5" s="8" t="s">
        <v>5</v>
      </c>
      <c r="C5" s="45"/>
      <c r="D5" s="233"/>
      <c r="F5" s="4" t="s">
        <v>2</v>
      </c>
    </row>
    <row r="6" spans="1:10">
      <c r="A6" s="234"/>
      <c r="B6" s="8" t="s">
        <v>6</v>
      </c>
      <c r="C6" s="45"/>
      <c r="D6" s="233"/>
    </row>
    <row r="7" spans="1:10" ht="6" customHeight="1">
      <c r="A7" s="234"/>
      <c r="B7" s="7"/>
      <c r="C7" s="47"/>
      <c r="D7" s="19"/>
      <c r="F7" s="4"/>
    </row>
    <row r="8" spans="1:10">
      <c r="A8" s="234"/>
      <c r="B8" s="8" t="s">
        <v>12</v>
      </c>
      <c r="C8" s="46"/>
      <c r="D8" s="233"/>
      <c r="F8" s="4" t="s">
        <v>7</v>
      </c>
      <c r="G8" s="36">
        <v>1</v>
      </c>
    </row>
    <row r="9" spans="1:10">
      <c r="A9" s="234"/>
      <c r="B9" s="8" t="s">
        <v>13</v>
      </c>
      <c r="C9" s="46"/>
      <c r="D9" s="233"/>
      <c r="F9" s="4" t="s">
        <v>9</v>
      </c>
    </row>
    <row r="10" spans="1:10" ht="6" customHeight="1">
      <c r="A10" s="234"/>
      <c r="B10" s="11"/>
      <c r="C10" s="48"/>
      <c r="D10" s="17"/>
      <c r="F10" s="4" t="s">
        <v>10</v>
      </c>
    </row>
    <row r="11" spans="1:10">
      <c r="A11" s="234"/>
      <c r="B11" s="8" t="s">
        <v>14</v>
      </c>
      <c r="C11" s="45"/>
      <c r="D11" s="233"/>
      <c r="F11" s="4" t="s">
        <v>7</v>
      </c>
      <c r="G11" s="36">
        <v>1</v>
      </c>
    </row>
    <row r="12" spans="1:10">
      <c r="A12" s="234"/>
      <c r="B12" s="8" t="s">
        <v>15</v>
      </c>
      <c r="C12" s="46"/>
      <c r="D12" s="233"/>
      <c r="F12" s="4" t="s">
        <v>208</v>
      </c>
    </row>
    <row r="13" spans="1:10" ht="6" customHeight="1">
      <c r="A13" s="234"/>
      <c r="B13" s="12"/>
      <c r="C13" s="48"/>
      <c r="D13" s="17"/>
      <c r="F13" s="4" t="s">
        <v>11</v>
      </c>
    </row>
    <row r="14" spans="1:10">
      <c r="A14" s="234"/>
      <c r="B14" s="8" t="s">
        <v>20</v>
      </c>
      <c r="C14" s="46"/>
      <c r="D14" s="233"/>
      <c r="F14" s="4" t="s">
        <v>7</v>
      </c>
      <c r="G14" s="36">
        <v>1</v>
      </c>
    </row>
    <row r="15" spans="1:10">
      <c r="A15" s="234"/>
      <c r="B15" s="8" t="s">
        <v>19</v>
      </c>
      <c r="C15" s="46"/>
      <c r="D15" s="233"/>
      <c r="F15" s="38" t="s">
        <v>17</v>
      </c>
    </row>
    <row r="16" spans="1:10" ht="6" customHeight="1">
      <c r="A16" s="234"/>
      <c r="B16" s="12"/>
      <c r="C16" s="48"/>
      <c r="D16" s="17"/>
      <c r="F16" s="38" t="s">
        <v>18</v>
      </c>
    </row>
    <row r="17" spans="1:7">
      <c r="A17" s="234"/>
      <c r="B17" s="8" t="s">
        <v>21</v>
      </c>
      <c r="C17" s="46"/>
      <c r="D17" s="233"/>
      <c r="F17" s="4" t="s">
        <v>7</v>
      </c>
      <c r="G17" s="36">
        <v>1</v>
      </c>
    </row>
    <row r="18" spans="1:7">
      <c r="A18" s="234"/>
      <c r="B18" s="8" t="s">
        <v>22</v>
      </c>
      <c r="C18" s="45"/>
      <c r="D18" s="233"/>
      <c r="F18" s="38" t="s">
        <v>21</v>
      </c>
    </row>
    <row r="19" spans="1:7" ht="5.25" customHeight="1">
      <c r="A19" s="234"/>
      <c r="B19" s="12"/>
      <c r="C19" s="48"/>
      <c r="D19" s="17"/>
      <c r="F19" s="38" t="s">
        <v>22</v>
      </c>
    </row>
    <row r="20" spans="1:7">
      <c r="A20" s="234"/>
      <c r="B20" s="8" t="s">
        <v>23</v>
      </c>
      <c r="C20" s="46"/>
      <c r="D20" s="233"/>
      <c r="F20" s="4" t="s">
        <v>7</v>
      </c>
      <c r="G20" s="36">
        <v>1</v>
      </c>
    </row>
    <row r="21" spans="1:7">
      <c r="A21" s="234"/>
      <c r="B21" s="8" t="s">
        <v>24</v>
      </c>
      <c r="C21" s="46"/>
      <c r="D21" s="233"/>
      <c r="F21" s="38" t="s">
        <v>23</v>
      </c>
    </row>
    <row r="22" spans="1:7">
      <c r="A22" s="234"/>
      <c r="B22" s="8" t="s">
        <v>25</v>
      </c>
      <c r="C22" s="45"/>
      <c r="D22" s="233"/>
      <c r="F22" s="38" t="s">
        <v>24</v>
      </c>
    </row>
    <row r="23" spans="1:7" ht="5.25" customHeight="1">
      <c r="A23" s="20"/>
      <c r="B23" s="20"/>
      <c r="C23" s="49"/>
      <c r="D23" s="20"/>
      <c r="F23" s="38" t="s">
        <v>25</v>
      </c>
    </row>
    <row r="24" spans="1:7" ht="4.5" customHeight="1">
      <c r="A24" s="9"/>
      <c r="B24" s="9"/>
      <c r="C24" s="50"/>
      <c r="D24" s="9"/>
    </row>
    <row r="25" spans="1:7" ht="12.75" customHeight="1">
      <c r="A25" s="237" t="s">
        <v>59</v>
      </c>
      <c r="B25" s="8" t="s">
        <v>26</v>
      </c>
      <c r="C25" s="45"/>
      <c r="D25" s="236"/>
      <c r="F25" s="39" t="s">
        <v>7</v>
      </c>
      <c r="G25" s="36">
        <v>1</v>
      </c>
    </row>
    <row r="26" spans="1:7">
      <c r="A26" s="237"/>
      <c r="B26" s="8" t="s">
        <v>27</v>
      </c>
      <c r="C26" s="45"/>
      <c r="D26" s="236"/>
      <c r="F26" s="40" t="s">
        <v>26</v>
      </c>
    </row>
    <row r="27" spans="1:7" ht="6" customHeight="1">
      <c r="A27" s="237"/>
      <c r="B27" s="14"/>
      <c r="C27" s="51"/>
      <c r="D27" s="21"/>
      <c r="F27" s="40" t="s">
        <v>27</v>
      </c>
    </row>
    <row r="28" spans="1:7" ht="25.5">
      <c r="A28" s="237"/>
      <c r="B28" s="18" t="s">
        <v>29</v>
      </c>
      <c r="C28" s="46"/>
      <c r="D28" s="236"/>
      <c r="F28" s="4" t="s">
        <v>7</v>
      </c>
      <c r="G28" s="36">
        <v>1</v>
      </c>
    </row>
    <row r="29" spans="1:7" ht="25.5">
      <c r="A29" s="237"/>
      <c r="B29" s="18" t="s">
        <v>28</v>
      </c>
      <c r="C29" s="46"/>
      <c r="D29" s="236"/>
      <c r="F29" s="41" t="s">
        <v>36</v>
      </c>
    </row>
    <row r="30" spans="1:7" ht="7.5" customHeight="1">
      <c r="A30" s="237"/>
      <c r="B30" s="15"/>
      <c r="C30" s="52"/>
      <c r="D30" s="22"/>
      <c r="F30" s="41" t="s">
        <v>37</v>
      </c>
    </row>
    <row r="31" spans="1:7" ht="25.5">
      <c r="A31" s="237"/>
      <c r="B31" s="18" t="s">
        <v>30</v>
      </c>
      <c r="C31" s="45"/>
      <c r="D31" s="236"/>
      <c r="F31" s="4" t="s">
        <v>7</v>
      </c>
      <c r="G31" s="36">
        <v>1</v>
      </c>
    </row>
    <row r="32" spans="1:7" ht="25.5">
      <c r="A32" s="237"/>
      <c r="B32" s="18" t="s">
        <v>31</v>
      </c>
      <c r="C32" s="45"/>
      <c r="D32" s="236"/>
      <c r="F32" s="41" t="s">
        <v>38</v>
      </c>
    </row>
    <row r="33" spans="1:7" ht="25.5">
      <c r="A33" s="237"/>
      <c r="B33" s="18" t="s">
        <v>32</v>
      </c>
      <c r="C33" s="46"/>
      <c r="D33" s="236"/>
      <c r="F33" s="41" t="s">
        <v>39</v>
      </c>
    </row>
    <row r="34" spans="1:7" ht="6.75" customHeight="1">
      <c r="A34" s="237"/>
      <c r="B34" s="16"/>
      <c r="C34" s="52"/>
      <c r="D34" s="22"/>
      <c r="F34" s="41" t="s">
        <v>40</v>
      </c>
    </row>
    <row r="35" spans="1:7">
      <c r="A35" s="237"/>
      <c r="B35" s="8" t="s">
        <v>42</v>
      </c>
      <c r="C35" s="46"/>
      <c r="D35" s="236"/>
      <c r="F35" s="4" t="s">
        <v>7</v>
      </c>
      <c r="G35" s="36">
        <v>1</v>
      </c>
    </row>
    <row r="36" spans="1:7" ht="25.5">
      <c r="A36" s="237"/>
      <c r="B36" s="18" t="s">
        <v>34</v>
      </c>
      <c r="C36" s="46"/>
      <c r="D36" s="236"/>
      <c r="F36" s="42" t="s">
        <v>33</v>
      </c>
    </row>
    <row r="37" spans="1:7" ht="6.75" customHeight="1">
      <c r="A37" s="237"/>
      <c r="B37" s="16"/>
      <c r="C37" s="52"/>
      <c r="D37" s="22"/>
      <c r="F37" s="41" t="s">
        <v>41</v>
      </c>
    </row>
    <row r="38" spans="1:7">
      <c r="A38" s="237"/>
      <c r="B38" s="8" t="s">
        <v>63</v>
      </c>
      <c r="C38" s="46"/>
      <c r="D38" s="236"/>
      <c r="F38" s="43" t="s">
        <v>7</v>
      </c>
      <c r="G38" s="36">
        <v>1</v>
      </c>
    </row>
    <row r="39" spans="1:7">
      <c r="A39" s="237"/>
      <c r="B39" s="8" t="s">
        <v>64</v>
      </c>
      <c r="C39" s="45"/>
      <c r="D39" s="236"/>
      <c r="F39" s="42" t="s">
        <v>43</v>
      </c>
    </row>
    <row r="40" spans="1:7" ht="5.25" customHeight="1">
      <c r="A40" s="238"/>
      <c r="B40" s="23"/>
      <c r="C40" s="53"/>
      <c r="D40" s="24"/>
      <c r="F40" s="42" t="s">
        <v>35</v>
      </c>
    </row>
    <row r="41" spans="1:7" ht="6" customHeight="1">
      <c r="A41" s="240" t="s">
        <v>58</v>
      </c>
      <c r="B41" s="26"/>
      <c r="C41" s="54"/>
      <c r="D41" s="25"/>
      <c r="F41" s="4" t="s">
        <v>7</v>
      </c>
      <c r="G41" s="36">
        <v>1</v>
      </c>
    </row>
    <row r="42" spans="1:7" ht="25.5">
      <c r="A42" s="241"/>
      <c r="B42" s="18" t="s">
        <v>44</v>
      </c>
      <c r="C42" s="46"/>
      <c r="D42" s="239"/>
      <c r="F42" s="4" t="s">
        <v>46</v>
      </c>
    </row>
    <row r="43" spans="1:7" ht="25.5">
      <c r="A43" s="241"/>
      <c r="B43" s="18" t="s">
        <v>45</v>
      </c>
      <c r="C43" s="46"/>
      <c r="D43" s="239"/>
      <c r="F43" s="4" t="s">
        <v>47</v>
      </c>
    </row>
    <row r="44" spans="1:7" ht="5.25" customHeight="1">
      <c r="A44" s="241"/>
      <c r="B44" s="25"/>
      <c r="C44" s="55"/>
      <c r="D44" s="25"/>
      <c r="F44" s="4" t="s">
        <v>7</v>
      </c>
      <c r="G44" s="36">
        <v>1</v>
      </c>
    </row>
    <row r="45" spans="1:7">
      <c r="A45" s="241"/>
      <c r="B45" s="8" t="s">
        <v>65</v>
      </c>
      <c r="C45" s="46"/>
      <c r="D45" s="239"/>
      <c r="F45" s="4" t="s">
        <v>49</v>
      </c>
    </row>
    <row r="46" spans="1:7" ht="25.5">
      <c r="A46" s="241"/>
      <c r="B46" s="18" t="s">
        <v>48</v>
      </c>
      <c r="C46" s="45"/>
      <c r="D46" s="239"/>
      <c r="F46" s="4" t="s">
        <v>50</v>
      </c>
    </row>
    <row r="47" spans="1:7" ht="5.25" customHeight="1">
      <c r="A47" s="241"/>
      <c r="B47" s="25"/>
      <c r="C47" s="55"/>
      <c r="D47" s="25"/>
      <c r="F47" s="4" t="s">
        <v>7</v>
      </c>
      <c r="G47" s="36">
        <v>1</v>
      </c>
    </row>
    <row r="48" spans="1:7">
      <c r="A48" s="241"/>
      <c r="B48" s="8" t="s">
        <v>66</v>
      </c>
      <c r="C48" s="46"/>
      <c r="D48" s="239"/>
      <c r="F48" s="42" t="s">
        <v>51</v>
      </c>
    </row>
    <row r="49" spans="1:7">
      <c r="A49" s="241"/>
      <c r="B49" s="8" t="s">
        <v>67</v>
      </c>
      <c r="C49" s="45"/>
      <c r="D49" s="239"/>
      <c r="F49" s="42" t="s">
        <v>52</v>
      </c>
    </row>
    <row r="50" spans="1:7" ht="4.5" customHeight="1">
      <c r="A50" s="241"/>
      <c r="B50" s="25"/>
      <c r="C50" s="55"/>
      <c r="D50" s="25"/>
      <c r="F50" s="4" t="s">
        <v>7</v>
      </c>
    </row>
    <row r="51" spans="1:7">
      <c r="A51" s="241"/>
      <c r="B51" s="8" t="s">
        <v>68</v>
      </c>
      <c r="C51" s="46"/>
      <c r="D51" s="239"/>
      <c r="F51" s="42" t="s">
        <v>54</v>
      </c>
      <c r="G51" s="36">
        <v>1</v>
      </c>
    </row>
    <row r="52" spans="1:7">
      <c r="A52" s="241"/>
      <c r="B52" s="8" t="s">
        <v>69</v>
      </c>
      <c r="C52" s="45"/>
      <c r="D52" s="239"/>
      <c r="F52" s="42" t="s">
        <v>53</v>
      </c>
    </row>
    <row r="53" spans="1:7" ht="5.25" customHeight="1">
      <c r="A53" s="241"/>
      <c r="B53" s="25"/>
      <c r="C53" s="55"/>
      <c r="D53" s="25"/>
      <c r="F53" s="44" t="s">
        <v>7</v>
      </c>
      <c r="G53" s="36">
        <v>1</v>
      </c>
    </row>
    <row r="54" spans="1:7">
      <c r="A54" s="241"/>
      <c r="B54" s="8" t="s">
        <v>70</v>
      </c>
      <c r="C54" s="45"/>
      <c r="D54" s="239"/>
      <c r="F54" s="42" t="s">
        <v>55</v>
      </c>
    </row>
    <row r="55" spans="1:7">
      <c r="A55" s="241"/>
      <c r="B55" s="8" t="s">
        <v>71</v>
      </c>
      <c r="C55" s="45"/>
      <c r="D55" s="239"/>
      <c r="F55" s="42" t="s">
        <v>56</v>
      </c>
    </row>
    <row r="56" spans="1:7" ht="4.5" customHeight="1">
      <c r="A56" s="241"/>
      <c r="B56" s="25"/>
      <c r="C56" s="55"/>
      <c r="D56" s="25"/>
    </row>
    <row r="57" spans="1:7" ht="6.75" customHeight="1">
      <c r="A57" s="242" t="s">
        <v>57</v>
      </c>
      <c r="B57" s="27"/>
      <c r="C57" s="56"/>
      <c r="D57" s="28"/>
      <c r="F57" s="44" t="s">
        <v>7</v>
      </c>
      <c r="G57" s="36">
        <v>1</v>
      </c>
    </row>
    <row r="58" spans="1:7" ht="25.5">
      <c r="A58" s="243"/>
      <c r="B58" s="18" t="s">
        <v>61</v>
      </c>
      <c r="C58" s="46"/>
      <c r="D58" s="245"/>
      <c r="F58" s="41" t="s">
        <v>61</v>
      </c>
    </row>
    <row r="59" spans="1:7" ht="25.5">
      <c r="A59" s="243"/>
      <c r="B59" s="18" t="s">
        <v>62</v>
      </c>
      <c r="C59" s="46"/>
      <c r="D59" s="245"/>
      <c r="F59" s="41" t="s">
        <v>62</v>
      </c>
    </row>
    <row r="60" spans="1:7" ht="6" customHeight="1">
      <c r="A60" s="243"/>
      <c r="B60" s="29"/>
      <c r="C60" s="57"/>
      <c r="D60" s="29"/>
      <c r="F60" s="44" t="s">
        <v>7</v>
      </c>
      <c r="G60" s="36">
        <v>1</v>
      </c>
    </row>
    <row r="61" spans="1:7">
      <c r="A61" s="243"/>
      <c r="B61" s="8" t="s">
        <v>72</v>
      </c>
      <c r="C61" s="46"/>
      <c r="D61" s="245"/>
      <c r="F61" s="42" t="s">
        <v>72</v>
      </c>
    </row>
    <row r="62" spans="1:7">
      <c r="A62" s="243"/>
      <c r="B62" s="8" t="s">
        <v>73</v>
      </c>
      <c r="C62" s="45"/>
      <c r="D62" s="245"/>
      <c r="F62" s="42" t="s">
        <v>73</v>
      </c>
    </row>
    <row r="63" spans="1:7" ht="6" customHeight="1">
      <c r="A63" s="243"/>
      <c r="B63" s="29"/>
      <c r="C63" s="57"/>
      <c r="D63" s="29"/>
      <c r="F63" s="44" t="s">
        <v>7</v>
      </c>
      <c r="G63" s="36">
        <v>1</v>
      </c>
    </row>
    <row r="64" spans="1:7">
      <c r="A64" s="243"/>
      <c r="B64" s="8" t="s">
        <v>74</v>
      </c>
      <c r="C64" s="46"/>
      <c r="D64" s="245"/>
      <c r="F64" s="42" t="s">
        <v>74</v>
      </c>
    </row>
    <row r="65" spans="1:7">
      <c r="A65" s="243"/>
      <c r="B65" s="8" t="s">
        <v>75</v>
      </c>
      <c r="C65" s="46"/>
      <c r="D65" s="245"/>
      <c r="F65" s="42" t="s">
        <v>75</v>
      </c>
    </row>
    <row r="66" spans="1:7">
      <c r="A66" s="243"/>
      <c r="B66" s="8" t="s">
        <v>76</v>
      </c>
      <c r="C66" s="45"/>
      <c r="D66" s="245"/>
      <c r="F66" s="42" t="s">
        <v>76</v>
      </c>
    </row>
    <row r="67" spans="1:7" ht="6" customHeight="1">
      <c r="A67" s="243"/>
      <c r="B67" s="29"/>
      <c r="C67" s="57"/>
      <c r="D67" s="29"/>
      <c r="F67" s="44" t="s">
        <v>7</v>
      </c>
      <c r="G67" s="36">
        <v>1</v>
      </c>
    </row>
    <row r="68" spans="1:7" ht="25.5">
      <c r="A68" s="243"/>
      <c r="B68" s="18" t="s">
        <v>77</v>
      </c>
      <c r="C68" s="46"/>
      <c r="D68" s="245"/>
      <c r="F68" s="41" t="s">
        <v>92</v>
      </c>
    </row>
    <row r="69" spans="1:7" ht="25.5">
      <c r="A69" s="243"/>
      <c r="B69" s="18" t="s">
        <v>78</v>
      </c>
      <c r="C69" s="45"/>
      <c r="D69" s="245"/>
      <c r="F69" s="41" t="s">
        <v>93</v>
      </c>
    </row>
    <row r="70" spans="1:7" ht="6" customHeight="1">
      <c r="A70" s="243"/>
      <c r="B70" s="29"/>
      <c r="C70" s="57"/>
      <c r="D70" s="29"/>
      <c r="F70" s="44" t="s">
        <v>7</v>
      </c>
      <c r="G70" s="36">
        <v>1</v>
      </c>
    </row>
    <row r="71" spans="1:7">
      <c r="A71" s="243"/>
      <c r="B71" s="8" t="s">
        <v>79</v>
      </c>
      <c r="C71" s="45"/>
      <c r="D71" s="245"/>
      <c r="F71" s="42" t="s">
        <v>79</v>
      </c>
    </row>
    <row r="72" spans="1:7">
      <c r="A72" s="243"/>
      <c r="B72" s="8" t="s">
        <v>80</v>
      </c>
      <c r="C72" s="45"/>
      <c r="D72" s="245"/>
      <c r="F72" s="42" t="s">
        <v>80</v>
      </c>
    </row>
    <row r="73" spans="1:7" ht="6.75" customHeight="1">
      <c r="A73" s="244"/>
      <c r="B73" s="30"/>
      <c r="C73" s="58"/>
      <c r="D73" s="30"/>
      <c r="F73" s="44" t="s">
        <v>7</v>
      </c>
      <c r="G73" s="36">
        <v>1</v>
      </c>
    </row>
    <row r="74" spans="1:7" ht="7.5" customHeight="1">
      <c r="A74" s="246" t="s">
        <v>81</v>
      </c>
      <c r="B74" s="31"/>
      <c r="C74" s="59"/>
      <c r="D74" s="32"/>
      <c r="F74" s="42" t="s">
        <v>82</v>
      </c>
    </row>
    <row r="75" spans="1:7">
      <c r="A75" s="247"/>
      <c r="B75" s="8" t="s">
        <v>82</v>
      </c>
      <c r="C75" s="46"/>
      <c r="D75" s="249"/>
      <c r="F75" s="42" t="s">
        <v>83</v>
      </c>
    </row>
    <row r="76" spans="1:7">
      <c r="A76" s="247"/>
      <c r="B76" s="8" t="s">
        <v>83</v>
      </c>
      <c r="C76" s="45"/>
      <c r="D76" s="249"/>
    </row>
    <row r="77" spans="1:7" ht="5.25" customHeight="1">
      <c r="A77" s="247"/>
      <c r="B77" s="35"/>
      <c r="C77" s="60"/>
      <c r="D77" s="33"/>
      <c r="F77" s="44" t="s">
        <v>7</v>
      </c>
      <c r="G77" s="36">
        <v>1</v>
      </c>
    </row>
    <row r="78" spans="1:7">
      <c r="A78" s="247"/>
      <c r="B78" s="8" t="s">
        <v>84</v>
      </c>
      <c r="C78" s="46"/>
      <c r="D78" s="249"/>
      <c r="F78" s="42" t="s">
        <v>84</v>
      </c>
    </row>
    <row r="79" spans="1:7">
      <c r="A79" s="247"/>
      <c r="B79" s="8" t="s">
        <v>85</v>
      </c>
      <c r="C79" s="45"/>
      <c r="D79" s="249"/>
      <c r="F79" s="42" t="s">
        <v>85</v>
      </c>
    </row>
    <row r="80" spans="1:7" ht="5.25" customHeight="1">
      <c r="A80" s="247"/>
      <c r="B80" s="33"/>
      <c r="C80" s="60"/>
      <c r="D80" s="33"/>
      <c r="F80" s="44" t="s">
        <v>7</v>
      </c>
      <c r="G80" s="36">
        <v>1</v>
      </c>
    </row>
    <row r="81" spans="1:7">
      <c r="A81" s="247"/>
      <c r="B81" s="8" t="s">
        <v>86</v>
      </c>
      <c r="C81" s="46"/>
      <c r="D81" s="249"/>
      <c r="F81" s="42" t="s">
        <v>86</v>
      </c>
    </row>
    <row r="82" spans="1:7">
      <c r="A82" s="247"/>
      <c r="B82" s="8" t="s">
        <v>87</v>
      </c>
      <c r="C82" s="46"/>
      <c r="D82" s="249"/>
      <c r="F82" s="42" t="s">
        <v>87</v>
      </c>
    </row>
    <row r="83" spans="1:7" ht="5.25" customHeight="1">
      <c r="A83" s="247"/>
      <c r="B83" s="33"/>
      <c r="C83" s="60"/>
      <c r="D83" s="33"/>
      <c r="F83" s="44" t="s">
        <v>7</v>
      </c>
      <c r="G83" s="36">
        <v>1</v>
      </c>
    </row>
    <row r="84" spans="1:7">
      <c r="A84" s="247"/>
      <c r="B84" s="8" t="s">
        <v>88</v>
      </c>
      <c r="C84" s="46"/>
      <c r="D84" s="249"/>
      <c r="F84" s="42" t="s">
        <v>88</v>
      </c>
    </row>
    <row r="85" spans="1:7">
      <c r="A85" s="247"/>
      <c r="B85" s="8" t="s">
        <v>89</v>
      </c>
      <c r="C85" s="45"/>
      <c r="D85" s="249"/>
      <c r="F85" s="42" t="s">
        <v>89</v>
      </c>
    </row>
    <row r="86" spans="1:7" ht="3.75" customHeight="1">
      <c r="A86" s="247"/>
      <c r="B86" s="33"/>
      <c r="C86" s="60"/>
      <c r="D86" s="33"/>
      <c r="F86" s="44" t="s">
        <v>7</v>
      </c>
      <c r="G86" s="36">
        <v>1</v>
      </c>
    </row>
    <row r="87" spans="1:7">
      <c r="A87" s="247"/>
      <c r="B87" s="8" t="s">
        <v>90</v>
      </c>
      <c r="C87" s="45"/>
      <c r="D87" s="249"/>
      <c r="F87" s="42" t="s">
        <v>90</v>
      </c>
    </row>
    <row r="88" spans="1:7">
      <c r="A88" s="247"/>
      <c r="B88" s="8" t="s">
        <v>91</v>
      </c>
      <c r="C88" s="45"/>
      <c r="D88" s="249"/>
      <c r="F88" s="42" t="s">
        <v>91</v>
      </c>
    </row>
    <row r="89" spans="1:7" ht="3.75" customHeight="1">
      <c r="A89" s="248"/>
      <c r="B89" s="34"/>
      <c r="C89" s="61"/>
      <c r="D89" s="34"/>
    </row>
  </sheetData>
  <sheetProtection password="CFC0" sheet="1" objects="1" scenarios="1"/>
  <mergeCells count="32">
    <mergeCell ref="A74:A89"/>
    <mergeCell ref="D75:D76"/>
    <mergeCell ref="D78:D79"/>
    <mergeCell ref="D81:D82"/>
    <mergeCell ref="D84:D85"/>
    <mergeCell ref="D87:D88"/>
    <mergeCell ref="A57:A73"/>
    <mergeCell ref="D58:D59"/>
    <mergeCell ref="D61:D62"/>
    <mergeCell ref="D64:D66"/>
    <mergeCell ref="D68:D69"/>
    <mergeCell ref="D71:D72"/>
    <mergeCell ref="D45:D46"/>
    <mergeCell ref="D48:D49"/>
    <mergeCell ref="D51:D52"/>
    <mergeCell ref="D54:D55"/>
    <mergeCell ref="A41:A56"/>
    <mergeCell ref="D42:D43"/>
    <mergeCell ref="D20:D22"/>
    <mergeCell ref="A5:A22"/>
    <mergeCell ref="A1:D1"/>
    <mergeCell ref="D25:D26"/>
    <mergeCell ref="D28:D29"/>
    <mergeCell ref="D5:D6"/>
    <mergeCell ref="D8:D9"/>
    <mergeCell ref="D11:D12"/>
    <mergeCell ref="D14:D15"/>
    <mergeCell ref="D17:D18"/>
    <mergeCell ref="A25:A40"/>
    <mergeCell ref="D31:D33"/>
    <mergeCell ref="D35:D36"/>
    <mergeCell ref="D38:D39"/>
  </mergeCells>
  <conditionalFormatting sqref="I6:I7">
    <cfRule type="colorScale" priority="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pageMargins left="0.23622047244094491" right="0.23622047244094491" top="0.74803149606299213" bottom="0.74803149606299213" header="0.31496062992125984" footer="0.31496062992125984"/>
  <pageSetup scale="98" fitToHeight="19" orientation="landscape" verticalDpi="0" r:id="rId1"/>
  <legacyDrawing r:id="rId2"/>
</worksheet>
</file>

<file path=xl/worksheets/sheet20.xml><?xml version="1.0" encoding="utf-8"?>
<worksheet xmlns="http://schemas.openxmlformats.org/spreadsheetml/2006/main" xmlns:r="http://schemas.openxmlformats.org/officeDocument/2006/relationships">
  <dimension ref="A1:O19"/>
  <sheetViews>
    <sheetView showGridLines="0" workbookViewId="0">
      <selection activeCell="A14" sqref="A14"/>
    </sheetView>
  </sheetViews>
  <sheetFormatPr defaultRowHeight="12.75"/>
  <cols>
    <col min="1" max="1" width="138.140625" style="228" customWidth="1"/>
  </cols>
  <sheetData>
    <row r="1" spans="1:15" ht="18">
      <c r="A1" s="227" t="s">
        <v>545</v>
      </c>
      <c r="B1" s="225"/>
      <c r="C1" s="225"/>
      <c r="D1" s="225"/>
      <c r="E1" s="225"/>
      <c r="F1" s="225"/>
      <c r="G1" s="225"/>
      <c r="H1" s="225"/>
      <c r="I1" s="225"/>
      <c r="J1" s="225"/>
      <c r="K1" s="225"/>
      <c r="L1" s="225"/>
      <c r="M1" s="225"/>
      <c r="N1" s="225"/>
      <c r="O1" s="225"/>
    </row>
    <row r="2" spans="1:15" ht="6.75" customHeight="1">
      <c r="A2" s="227"/>
      <c r="B2" s="226"/>
      <c r="C2" s="226"/>
      <c r="D2" s="226"/>
      <c r="E2" s="226"/>
      <c r="F2" s="226"/>
      <c r="G2" s="226"/>
      <c r="H2" s="226"/>
      <c r="I2" s="226"/>
      <c r="J2" s="226"/>
      <c r="K2" s="226"/>
      <c r="L2" s="226"/>
      <c r="M2" s="226"/>
      <c r="N2" s="226"/>
      <c r="O2" s="226"/>
    </row>
    <row r="3" spans="1:15" ht="18.75" customHeight="1">
      <c r="A3" s="295" t="s">
        <v>529</v>
      </c>
      <c r="B3" s="158"/>
      <c r="C3" s="158"/>
      <c r="D3" s="158"/>
      <c r="E3" s="158"/>
      <c r="F3" s="158"/>
      <c r="G3" s="158"/>
      <c r="H3" s="158"/>
      <c r="I3" s="158"/>
      <c r="J3" s="158"/>
      <c r="K3" s="158"/>
      <c r="L3" s="158"/>
      <c r="M3" s="158"/>
      <c r="N3" s="158"/>
      <c r="O3" s="158"/>
    </row>
    <row r="4" spans="1:15" ht="16.5" customHeight="1">
      <c r="A4" s="228" t="s">
        <v>468</v>
      </c>
      <c r="B4" s="226"/>
      <c r="C4" s="226"/>
      <c r="D4" s="226"/>
      <c r="E4" s="226"/>
      <c r="F4" s="226"/>
      <c r="G4" s="226"/>
      <c r="H4" s="226"/>
      <c r="I4" s="226"/>
      <c r="J4" s="226"/>
      <c r="K4" s="226"/>
      <c r="L4" s="226"/>
      <c r="M4" s="226"/>
      <c r="N4" s="226"/>
      <c r="O4" s="226"/>
    </row>
    <row r="5" spans="1:15" ht="21.75" customHeight="1">
      <c r="A5" s="296" t="s">
        <v>530</v>
      </c>
      <c r="B5" s="226"/>
      <c r="C5" s="226"/>
      <c r="D5" s="226"/>
      <c r="E5" s="226"/>
      <c r="F5" s="226"/>
      <c r="G5" s="226"/>
      <c r="H5" s="226"/>
      <c r="I5" s="226"/>
      <c r="J5" s="226"/>
      <c r="K5" s="226"/>
      <c r="L5" s="226"/>
      <c r="M5" s="226"/>
      <c r="N5" s="226"/>
      <c r="O5" s="226"/>
    </row>
    <row r="6" spans="1:15" ht="42" customHeight="1">
      <c r="A6" s="298" t="s">
        <v>541</v>
      </c>
      <c r="B6" s="226"/>
      <c r="C6" s="226"/>
      <c r="D6" s="226"/>
      <c r="E6" s="226"/>
      <c r="F6" s="226"/>
      <c r="G6" s="226"/>
      <c r="H6" s="226"/>
      <c r="I6" s="226"/>
      <c r="J6" s="226"/>
      <c r="K6" s="226"/>
      <c r="L6" s="226"/>
      <c r="M6" s="226"/>
      <c r="N6" s="226"/>
      <c r="O6" s="226"/>
    </row>
    <row r="7" spans="1:15" ht="18.75" customHeight="1">
      <c r="A7" s="292" t="s">
        <v>539</v>
      </c>
      <c r="B7" s="293"/>
      <c r="C7" s="293"/>
      <c r="D7" s="293"/>
      <c r="E7" s="293"/>
      <c r="F7" s="293"/>
      <c r="G7" s="293"/>
      <c r="H7" s="293"/>
      <c r="I7" s="293"/>
      <c r="J7" s="293"/>
      <c r="K7" s="293"/>
      <c r="L7" s="293"/>
      <c r="M7" s="293"/>
      <c r="N7" s="293"/>
      <c r="O7" s="293"/>
    </row>
    <row r="8" spans="1:15" ht="30" customHeight="1">
      <c r="A8" s="297" t="s">
        <v>540</v>
      </c>
      <c r="B8" s="293"/>
      <c r="C8" s="293"/>
      <c r="D8" s="293"/>
      <c r="E8" s="293"/>
      <c r="F8" s="293"/>
      <c r="G8" s="293"/>
      <c r="H8" s="293"/>
      <c r="I8" s="293"/>
      <c r="J8" s="293"/>
      <c r="K8" s="293"/>
      <c r="L8" s="293"/>
      <c r="M8" s="293"/>
      <c r="N8" s="293"/>
      <c r="O8" s="293"/>
    </row>
    <row r="9" spans="1:15" ht="43.5" customHeight="1">
      <c r="A9" s="299" t="s">
        <v>541</v>
      </c>
      <c r="B9" s="293"/>
      <c r="C9" s="293"/>
      <c r="D9" s="293"/>
      <c r="E9" s="293"/>
      <c r="F9" s="293"/>
      <c r="G9" s="293"/>
      <c r="H9" s="293"/>
      <c r="I9" s="293"/>
      <c r="J9" s="293"/>
      <c r="K9" s="293"/>
      <c r="L9" s="293"/>
      <c r="M9" s="293"/>
      <c r="N9" s="293"/>
      <c r="O9" s="293"/>
    </row>
    <row r="10" spans="1:15" ht="22.5" customHeight="1">
      <c r="A10" s="229" t="s">
        <v>542</v>
      </c>
      <c r="B10" s="228"/>
      <c r="C10" s="228"/>
      <c r="D10" s="228"/>
      <c r="E10" s="228"/>
      <c r="F10" s="228"/>
      <c r="G10" s="228"/>
      <c r="H10" s="228"/>
      <c r="I10" s="228"/>
      <c r="J10" s="228"/>
      <c r="K10" s="228"/>
      <c r="L10" s="228"/>
      <c r="M10" s="228"/>
      <c r="N10" s="228"/>
      <c r="O10" s="228"/>
    </row>
    <row r="11" spans="1:15" ht="18" customHeight="1">
      <c r="A11" s="296" t="s">
        <v>543</v>
      </c>
      <c r="B11" s="228"/>
      <c r="C11" s="228"/>
      <c r="D11" s="228"/>
      <c r="E11" s="228"/>
      <c r="F11" s="228"/>
      <c r="G11" s="228"/>
      <c r="H11" s="228"/>
      <c r="I11" s="228"/>
      <c r="J11" s="228"/>
      <c r="K11" s="228"/>
      <c r="L11" s="228"/>
      <c r="M11" s="228"/>
      <c r="N11" s="228"/>
      <c r="O11" s="228"/>
    </row>
    <row r="12" spans="1:15" ht="43.5" customHeight="1">
      <c r="A12" s="299" t="s">
        <v>541</v>
      </c>
      <c r="B12" s="228"/>
      <c r="C12" s="228"/>
      <c r="D12" s="228"/>
      <c r="E12" s="228"/>
      <c r="F12" s="228"/>
      <c r="G12" s="228"/>
      <c r="H12" s="228"/>
      <c r="I12" s="228"/>
      <c r="J12" s="228"/>
      <c r="K12" s="228"/>
      <c r="L12" s="228"/>
      <c r="M12" s="228"/>
      <c r="N12" s="228"/>
      <c r="O12" s="228"/>
    </row>
    <row r="13" spans="1:15" ht="33.75" customHeight="1">
      <c r="A13" s="297" t="s">
        <v>473</v>
      </c>
      <c r="B13" s="294"/>
      <c r="C13" s="294"/>
      <c r="D13" s="294"/>
      <c r="E13" s="294"/>
      <c r="F13" s="294"/>
      <c r="G13" s="294"/>
      <c r="H13" s="294"/>
      <c r="I13" s="294"/>
      <c r="J13" s="294"/>
      <c r="K13" s="294"/>
      <c r="L13" s="294"/>
      <c r="M13" s="294"/>
      <c r="N13" s="294"/>
      <c r="O13" s="294"/>
    </row>
    <row r="14" spans="1:15" ht="61.5" customHeight="1">
      <c r="A14" s="299" t="s">
        <v>541</v>
      </c>
      <c r="B14" s="294"/>
      <c r="C14" s="294"/>
      <c r="D14" s="294"/>
      <c r="E14" s="294"/>
      <c r="F14" s="294"/>
      <c r="G14" s="294"/>
      <c r="H14" s="294"/>
      <c r="I14" s="294"/>
      <c r="J14" s="294"/>
      <c r="K14" s="294"/>
      <c r="L14" s="294"/>
      <c r="M14" s="294"/>
      <c r="N14" s="294"/>
      <c r="O14" s="294"/>
    </row>
    <row r="15" spans="1:15" ht="9.75" customHeight="1"/>
    <row r="16" spans="1:15" ht="23.25">
      <c r="A16" s="291" t="s">
        <v>469</v>
      </c>
      <c r="B16" s="230"/>
      <c r="C16" s="230"/>
      <c r="D16" s="230"/>
      <c r="E16" s="230"/>
      <c r="F16" s="230"/>
      <c r="G16" s="230"/>
      <c r="H16" s="230"/>
      <c r="L16" s="222"/>
      <c r="M16" s="222"/>
      <c r="N16" s="222"/>
      <c r="O16" s="222"/>
    </row>
    <row r="17" spans="1:15" ht="23.25">
      <c r="A17" s="291" t="s">
        <v>470</v>
      </c>
      <c r="B17" s="230"/>
      <c r="C17" s="230"/>
      <c r="D17" s="230"/>
      <c r="E17" s="230"/>
      <c r="F17" s="230"/>
      <c r="G17" s="230"/>
      <c r="H17" s="230"/>
      <c r="L17" s="222"/>
      <c r="M17" s="222"/>
      <c r="N17" s="222"/>
      <c r="O17" s="222"/>
    </row>
    <row r="18" spans="1:15" ht="23.25">
      <c r="A18" s="291" t="s">
        <v>471</v>
      </c>
      <c r="B18" s="230"/>
      <c r="C18" s="230"/>
      <c r="D18" s="230"/>
      <c r="E18" s="230"/>
      <c r="F18" s="230"/>
      <c r="G18" s="230"/>
      <c r="H18" s="230"/>
      <c r="L18" s="222"/>
      <c r="M18" s="222"/>
      <c r="N18" s="222"/>
      <c r="O18" s="222"/>
    </row>
    <row r="19" spans="1:15" ht="23.25">
      <c r="A19" s="291" t="s">
        <v>472</v>
      </c>
      <c r="B19" s="230"/>
      <c r="C19" s="230"/>
      <c r="D19" s="230"/>
      <c r="E19" s="230"/>
      <c r="F19" s="230"/>
      <c r="G19" s="230"/>
      <c r="H19" s="230"/>
      <c r="L19" s="222"/>
      <c r="M19" s="222"/>
      <c r="N19" s="222"/>
      <c r="O19" s="222"/>
    </row>
  </sheetData>
  <sheetProtection password="CF80" sheet="1" objects="1" scenarios="1"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89"/>
  <sheetViews>
    <sheetView showGridLines="0" workbookViewId="0">
      <pane ySplit="3" topLeftCell="A4" activePane="bottomLeft" state="frozen"/>
      <selection pane="bottomLeft" activeCell="C5" sqref="C5"/>
    </sheetView>
  </sheetViews>
  <sheetFormatPr defaultRowHeight="12.75"/>
  <cols>
    <col min="1" max="1" width="7.140625" customWidth="1"/>
    <col min="2" max="2" width="37.5703125" customWidth="1"/>
    <col min="3" max="3" width="58.85546875" customWidth="1"/>
    <col min="4" max="4" width="36.140625" customWidth="1"/>
    <col min="6" max="6" width="30.85546875" style="3" hidden="1" customWidth="1"/>
    <col min="7" max="7" width="9.140625" style="36" hidden="1" customWidth="1"/>
    <col min="10" max="10" width="22.5703125" customWidth="1"/>
  </cols>
  <sheetData>
    <row r="1" spans="1:10" ht="18">
      <c r="A1" s="235" t="s">
        <v>474</v>
      </c>
      <c r="B1" s="235"/>
      <c r="C1" s="235"/>
      <c r="D1" s="235"/>
    </row>
    <row r="2" spans="1:10" ht="6.75" customHeight="1"/>
    <row r="3" spans="1:10" s="2" customFormat="1" ht="13.5" thickBot="1">
      <c r="A3" s="13" t="s">
        <v>0</v>
      </c>
      <c r="B3" s="13" t="s">
        <v>3</v>
      </c>
      <c r="C3" s="13" t="s">
        <v>4</v>
      </c>
      <c r="D3" s="13" t="s">
        <v>8</v>
      </c>
      <c r="F3" s="4" t="s">
        <v>7</v>
      </c>
      <c r="G3" s="37">
        <v>1</v>
      </c>
      <c r="J3" s="6"/>
    </row>
    <row r="4" spans="1:10" s="2" customFormat="1" ht="6.75" customHeight="1" thickTop="1">
      <c r="A4" s="10"/>
      <c r="B4" s="10"/>
      <c r="C4" s="10"/>
      <c r="D4" s="10"/>
      <c r="F4" s="4" t="s">
        <v>1</v>
      </c>
      <c r="G4" s="37"/>
      <c r="J4" s="6"/>
    </row>
    <row r="5" spans="1:10">
      <c r="A5" s="234" t="s">
        <v>60</v>
      </c>
      <c r="B5" s="8" t="s">
        <v>5</v>
      </c>
      <c r="C5" s="45"/>
      <c r="D5" s="233"/>
      <c r="F5" s="4" t="s">
        <v>2</v>
      </c>
    </row>
    <row r="6" spans="1:10">
      <c r="A6" s="234"/>
      <c r="B6" s="8" t="s">
        <v>6</v>
      </c>
      <c r="C6" s="45"/>
      <c r="D6" s="233"/>
    </row>
    <row r="7" spans="1:10" ht="6" customHeight="1">
      <c r="A7" s="234"/>
      <c r="B7" s="7"/>
      <c r="C7" s="47"/>
      <c r="D7" s="76"/>
      <c r="F7" s="4"/>
    </row>
    <row r="8" spans="1:10">
      <c r="A8" s="234"/>
      <c r="B8" s="8" t="s">
        <v>12</v>
      </c>
      <c r="C8" s="46"/>
      <c r="D8" s="233"/>
      <c r="F8" s="4" t="s">
        <v>7</v>
      </c>
      <c r="G8" s="36">
        <v>1</v>
      </c>
    </row>
    <row r="9" spans="1:10">
      <c r="A9" s="234"/>
      <c r="B9" s="8" t="s">
        <v>13</v>
      </c>
      <c r="C9" s="46"/>
      <c r="D9" s="233"/>
      <c r="F9" s="4" t="s">
        <v>9</v>
      </c>
    </row>
    <row r="10" spans="1:10" ht="6" customHeight="1">
      <c r="A10" s="234"/>
      <c r="B10" s="11"/>
      <c r="C10" s="48"/>
      <c r="D10" s="17"/>
      <c r="F10" s="4" t="s">
        <v>10</v>
      </c>
    </row>
    <row r="11" spans="1:10">
      <c r="A11" s="234"/>
      <c r="B11" s="8" t="s">
        <v>14</v>
      </c>
      <c r="C11" s="45"/>
      <c r="D11" s="233"/>
      <c r="F11" s="4" t="s">
        <v>7</v>
      </c>
      <c r="G11" s="36">
        <v>1</v>
      </c>
    </row>
    <row r="12" spans="1:10">
      <c r="A12" s="234"/>
      <c r="B12" s="8" t="s">
        <v>15</v>
      </c>
      <c r="C12" s="46"/>
      <c r="D12" s="233"/>
      <c r="F12" s="4" t="s">
        <v>16</v>
      </c>
    </row>
    <row r="13" spans="1:10" ht="6" customHeight="1">
      <c r="A13" s="234"/>
      <c r="B13" s="12"/>
      <c r="C13" s="48"/>
      <c r="D13" s="17"/>
      <c r="F13" s="4" t="s">
        <v>11</v>
      </c>
    </row>
    <row r="14" spans="1:10">
      <c r="A14" s="234"/>
      <c r="B14" s="8" t="s">
        <v>20</v>
      </c>
      <c r="C14" s="46"/>
      <c r="D14" s="233"/>
      <c r="F14" s="4" t="s">
        <v>7</v>
      </c>
      <c r="G14" s="36">
        <v>1</v>
      </c>
    </row>
    <row r="15" spans="1:10">
      <c r="A15" s="234"/>
      <c r="B15" s="8" t="s">
        <v>19</v>
      </c>
      <c r="C15" s="46"/>
      <c r="D15" s="233"/>
      <c r="F15" s="38" t="s">
        <v>17</v>
      </c>
    </row>
    <row r="16" spans="1:10" ht="6" customHeight="1">
      <c r="A16" s="234"/>
      <c r="B16" s="12"/>
      <c r="C16" s="48"/>
      <c r="D16" s="17"/>
      <c r="F16" s="38" t="s">
        <v>18</v>
      </c>
    </row>
    <row r="17" spans="1:7">
      <c r="A17" s="234"/>
      <c r="B17" s="8" t="s">
        <v>21</v>
      </c>
      <c r="C17" s="46"/>
      <c r="D17" s="233"/>
      <c r="F17" s="4" t="s">
        <v>7</v>
      </c>
      <c r="G17" s="36">
        <v>1</v>
      </c>
    </row>
    <row r="18" spans="1:7">
      <c r="A18" s="234"/>
      <c r="B18" s="8" t="s">
        <v>22</v>
      </c>
      <c r="C18" s="45"/>
      <c r="D18" s="233"/>
      <c r="F18" s="38" t="s">
        <v>21</v>
      </c>
    </row>
    <row r="19" spans="1:7" ht="5.25" customHeight="1">
      <c r="A19" s="234"/>
      <c r="B19" s="12"/>
      <c r="C19" s="48"/>
      <c r="D19" s="17"/>
      <c r="F19" s="38" t="s">
        <v>22</v>
      </c>
    </row>
    <row r="20" spans="1:7">
      <c r="A20" s="234"/>
      <c r="B20" s="8" t="s">
        <v>23</v>
      </c>
      <c r="C20" s="46"/>
      <c r="D20" s="233"/>
      <c r="F20" s="4" t="s">
        <v>7</v>
      </c>
      <c r="G20" s="36">
        <v>1</v>
      </c>
    </row>
    <row r="21" spans="1:7">
      <c r="A21" s="234"/>
      <c r="B21" s="8" t="s">
        <v>24</v>
      </c>
      <c r="C21" s="46"/>
      <c r="D21" s="233"/>
      <c r="F21" s="38" t="s">
        <v>23</v>
      </c>
    </row>
    <row r="22" spans="1:7">
      <c r="A22" s="234"/>
      <c r="B22" s="8" t="s">
        <v>25</v>
      </c>
      <c r="C22" s="45"/>
      <c r="D22" s="233"/>
      <c r="F22" s="38" t="s">
        <v>24</v>
      </c>
    </row>
    <row r="23" spans="1:7" ht="5.25" customHeight="1">
      <c r="A23" s="20"/>
      <c r="B23" s="20"/>
      <c r="C23" s="49"/>
      <c r="D23" s="20"/>
      <c r="F23" s="38" t="s">
        <v>25</v>
      </c>
    </row>
    <row r="24" spans="1:7" ht="4.5" customHeight="1">
      <c r="A24" s="9"/>
      <c r="B24" s="9"/>
      <c r="C24" s="50"/>
      <c r="D24" s="9"/>
    </row>
    <row r="25" spans="1:7" ht="12.75" customHeight="1">
      <c r="A25" s="237" t="s">
        <v>59</v>
      </c>
      <c r="B25" s="8" t="s">
        <v>26</v>
      </c>
      <c r="C25" s="45"/>
      <c r="D25" s="236"/>
      <c r="F25" s="39" t="s">
        <v>7</v>
      </c>
      <c r="G25" s="36">
        <v>1</v>
      </c>
    </row>
    <row r="26" spans="1:7">
      <c r="A26" s="237"/>
      <c r="B26" s="8" t="s">
        <v>27</v>
      </c>
      <c r="C26" s="45"/>
      <c r="D26" s="236"/>
      <c r="F26" s="40" t="s">
        <v>26</v>
      </c>
    </row>
    <row r="27" spans="1:7" ht="6" customHeight="1">
      <c r="A27" s="237"/>
      <c r="B27" s="14"/>
      <c r="C27" s="51"/>
      <c r="D27" s="77"/>
      <c r="F27" s="40" t="s">
        <v>27</v>
      </c>
    </row>
    <row r="28" spans="1:7" ht="25.5">
      <c r="A28" s="237"/>
      <c r="B28" s="18" t="s">
        <v>29</v>
      </c>
      <c r="C28" s="46"/>
      <c r="D28" s="236"/>
      <c r="F28" s="4" t="s">
        <v>7</v>
      </c>
      <c r="G28" s="36">
        <v>1</v>
      </c>
    </row>
    <row r="29" spans="1:7" ht="25.5">
      <c r="A29" s="237"/>
      <c r="B29" s="18" t="s">
        <v>28</v>
      </c>
      <c r="C29" s="46"/>
      <c r="D29" s="236"/>
      <c r="F29" s="41" t="s">
        <v>36</v>
      </c>
    </row>
    <row r="30" spans="1:7" ht="7.5" customHeight="1">
      <c r="A30" s="237"/>
      <c r="B30" s="15"/>
      <c r="C30" s="52"/>
      <c r="D30" s="22"/>
      <c r="F30" s="41" t="s">
        <v>37</v>
      </c>
    </row>
    <row r="31" spans="1:7" ht="25.5">
      <c r="A31" s="237"/>
      <c r="B31" s="18" t="s">
        <v>30</v>
      </c>
      <c r="C31" s="45"/>
      <c r="D31" s="236"/>
      <c r="F31" s="4" t="s">
        <v>7</v>
      </c>
      <c r="G31" s="36">
        <v>1</v>
      </c>
    </row>
    <row r="32" spans="1:7" ht="25.5">
      <c r="A32" s="237"/>
      <c r="B32" s="18" t="s">
        <v>31</v>
      </c>
      <c r="C32" s="45"/>
      <c r="D32" s="236"/>
      <c r="F32" s="41" t="s">
        <v>38</v>
      </c>
    </row>
    <row r="33" spans="1:7" ht="25.5">
      <c r="A33" s="237"/>
      <c r="B33" s="18" t="s">
        <v>32</v>
      </c>
      <c r="C33" s="46"/>
      <c r="D33" s="236"/>
      <c r="F33" s="41" t="s">
        <v>39</v>
      </c>
    </row>
    <row r="34" spans="1:7" ht="6.75" customHeight="1">
      <c r="A34" s="237"/>
      <c r="B34" s="16"/>
      <c r="C34" s="52"/>
      <c r="D34" s="22"/>
      <c r="F34" s="41" t="s">
        <v>40</v>
      </c>
    </row>
    <row r="35" spans="1:7">
      <c r="A35" s="237"/>
      <c r="B35" s="8" t="s">
        <v>42</v>
      </c>
      <c r="C35" s="46"/>
      <c r="D35" s="236"/>
      <c r="F35" s="4" t="s">
        <v>7</v>
      </c>
      <c r="G35" s="36">
        <v>1</v>
      </c>
    </row>
    <row r="36" spans="1:7" ht="25.5">
      <c r="A36" s="237"/>
      <c r="B36" s="18" t="s">
        <v>34</v>
      </c>
      <c r="C36" s="46"/>
      <c r="D36" s="236"/>
      <c r="F36" s="42" t="s">
        <v>33</v>
      </c>
    </row>
    <row r="37" spans="1:7" ht="6.75" customHeight="1">
      <c r="A37" s="237"/>
      <c r="B37" s="16"/>
      <c r="C37" s="52"/>
      <c r="D37" s="22"/>
      <c r="F37" s="41" t="s">
        <v>41</v>
      </c>
    </row>
    <row r="38" spans="1:7">
      <c r="A38" s="237"/>
      <c r="B38" s="8" t="s">
        <v>63</v>
      </c>
      <c r="C38" s="46"/>
      <c r="D38" s="236"/>
      <c r="F38" s="43" t="s">
        <v>7</v>
      </c>
      <c r="G38" s="36">
        <v>1</v>
      </c>
    </row>
    <row r="39" spans="1:7">
      <c r="A39" s="237"/>
      <c r="B39" s="8" t="s">
        <v>64</v>
      </c>
      <c r="C39" s="45"/>
      <c r="D39" s="236"/>
      <c r="F39" s="42" t="s">
        <v>43</v>
      </c>
    </row>
    <row r="40" spans="1:7" ht="5.25" customHeight="1">
      <c r="A40" s="238"/>
      <c r="B40" s="23"/>
      <c r="C40" s="53"/>
      <c r="D40" s="24"/>
      <c r="F40" s="42" t="s">
        <v>35</v>
      </c>
    </row>
    <row r="41" spans="1:7" ht="6" customHeight="1">
      <c r="A41" s="240" t="s">
        <v>58</v>
      </c>
      <c r="B41" s="26"/>
      <c r="C41" s="54"/>
      <c r="D41" s="25"/>
      <c r="F41" s="4" t="s">
        <v>7</v>
      </c>
      <c r="G41" s="36">
        <v>1</v>
      </c>
    </row>
    <row r="42" spans="1:7" ht="25.5">
      <c r="A42" s="241"/>
      <c r="B42" s="18" t="s">
        <v>44</v>
      </c>
      <c r="C42" s="46"/>
      <c r="D42" s="239"/>
      <c r="F42" s="4" t="s">
        <v>46</v>
      </c>
    </row>
    <row r="43" spans="1:7" ht="25.5">
      <c r="A43" s="241"/>
      <c r="B43" s="18" t="s">
        <v>45</v>
      </c>
      <c r="C43" s="46"/>
      <c r="D43" s="239"/>
      <c r="F43" s="4" t="s">
        <v>47</v>
      </c>
    </row>
    <row r="44" spans="1:7" ht="5.25" customHeight="1">
      <c r="A44" s="241"/>
      <c r="B44" s="25"/>
      <c r="C44" s="55"/>
      <c r="D44" s="25"/>
      <c r="F44" s="4" t="s">
        <v>7</v>
      </c>
      <c r="G44" s="36">
        <v>1</v>
      </c>
    </row>
    <row r="45" spans="1:7">
      <c r="A45" s="241"/>
      <c r="B45" s="8" t="s">
        <v>65</v>
      </c>
      <c r="C45" s="46"/>
      <c r="D45" s="239"/>
      <c r="F45" s="4" t="s">
        <v>49</v>
      </c>
    </row>
    <row r="46" spans="1:7" ht="25.5">
      <c r="A46" s="241"/>
      <c r="B46" s="18" t="s">
        <v>48</v>
      </c>
      <c r="C46" s="45"/>
      <c r="D46" s="239"/>
      <c r="F46" s="4" t="s">
        <v>50</v>
      </c>
    </row>
    <row r="47" spans="1:7" ht="5.25" customHeight="1">
      <c r="A47" s="241"/>
      <c r="B47" s="25"/>
      <c r="C47" s="55"/>
      <c r="D47" s="25"/>
      <c r="F47" s="4" t="s">
        <v>7</v>
      </c>
      <c r="G47" s="36">
        <v>1</v>
      </c>
    </row>
    <row r="48" spans="1:7">
      <c r="A48" s="241"/>
      <c r="B48" s="8" t="s">
        <v>66</v>
      </c>
      <c r="C48" s="46"/>
      <c r="D48" s="239"/>
      <c r="F48" s="42" t="s">
        <v>51</v>
      </c>
    </row>
    <row r="49" spans="1:7">
      <c r="A49" s="241"/>
      <c r="B49" s="8" t="s">
        <v>67</v>
      </c>
      <c r="C49" s="45"/>
      <c r="D49" s="239"/>
      <c r="F49" s="42" t="s">
        <v>52</v>
      </c>
    </row>
    <row r="50" spans="1:7" ht="4.5" customHeight="1">
      <c r="A50" s="241"/>
      <c r="B50" s="25"/>
      <c r="C50" s="55"/>
      <c r="D50" s="25"/>
      <c r="F50" s="4" t="s">
        <v>7</v>
      </c>
    </row>
    <row r="51" spans="1:7">
      <c r="A51" s="241"/>
      <c r="B51" s="8" t="s">
        <v>68</v>
      </c>
      <c r="C51" s="46"/>
      <c r="D51" s="239"/>
      <c r="F51" s="42" t="s">
        <v>54</v>
      </c>
      <c r="G51" s="36">
        <v>1</v>
      </c>
    </row>
    <row r="52" spans="1:7">
      <c r="A52" s="241"/>
      <c r="B52" s="8" t="s">
        <v>69</v>
      </c>
      <c r="C52" s="45"/>
      <c r="D52" s="239"/>
      <c r="F52" s="42" t="s">
        <v>53</v>
      </c>
    </row>
    <row r="53" spans="1:7" ht="5.25" customHeight="1">
      <c r="A53" s="241"/>
      <c r="B53" s="25"/>
      <c r="C53" s="55"/>
      <c r="D53" s="25"/>
      <c r="F53" s="44" t="s">
        <v>7</v>
      </c>
      <c r="G53" s="36">
        <v>1</v>
      </c>
    </row>
    <row r="54" spans="1:7">
      <c r="A54" s="241"/>
      <c r="B54" s="8" t="s">
        <v>70</v>
      </c>
      <c r="C54" s="45"/>
      <c r="D54" s="239"/>
      <c r="F54" s="42" t="s">
        <v>55</v>
      </c>
    </row>
    <row r="55" spans="1:7">
      <c r="A55" s="241"/>
      <c r="B55" s="8" t="s">
        <v>71</v>
      </c>
      <c r="C55" s="45"/>
      <c r="D55" s="239"/>
      <c r="F55" s="42" t="s">
        <v>56</v>
      </c>
    </row>
    <row r="56" spans="1:7" ht="4.5" customHeight="1">
      <c r="A56" s="241"/>
      <c r="B56" s="25"/>
      <c r="C56" s="55"/>
      <c r="D56" s="25"/>
    </row>
    <row r="57" spans="1:7" ht="6.75" customHeight="1">
      <c r="A57" s="242" t="s">
        <v>57</v>
      </c>
      <c r="B57" s="27"/>
      <c r="C57" s="56"/>
      <c r="D57" s="28"/>
      <c r="F57" s="44" t="s">
        <v>7</v>
      </c>
      <c r="G57" s="36">
        <v>1</v>
      </c>
    </row>
    <row r="58" spans="1:7" ht="25.5">
      <c r="A58" s="243"/>
      <c r="B58" s="18" t="s">
        <v>61</v>
      </c>
      <c r="C58" s="46"/>
      <c r="D58" s="245"/>
      <c r="F58" s="41" t="s">
        <v>61</v>
      </c>
    </row>
    <row r="59" spans="1:7" ht="25.5">
      <c r="A59" s="243"/>
      <c r="B59" s="18" t="s">
        <v>62</v>
      </c>
      <c r="C59" s="46"/>
      <c r="D59" s="245"/>
      <c r="F59" s="41" t="s">
        <v>62</v>
      </c>
    </row>
    <row r="60" spans="1:7" ht="6" customHeight="1">
      <c r="A60" s="243"/>
      <c r="B60" s="29"/>
      <c r="C60" s="57"/>
      <c r="D60" s="29"/>
      <c r="F60" s="44" t="s">
        <v>7</v>
      </c>
      <c r="G60" s="36">
        <v>1</v>
      </c>
    </row>
    <row r="61" spans="1:7">
      <c r="A61" s="243"/>
      <c r="B61" s="8" t="s">
        <v>72</v>
      </c>
      <c r="C61" s="46"/>
      <c r="D61" s="245"/>
      <c r="F61" s="42" t="s">
        <v>72</v>
      </c>
    </row>
    <row r="62" spans="1:7">
      <c r="A62" s="243"/>
      <c r="B62" s="8" t="s">
        <v>73</v>
      </c>
      <c r="C62" s="45"/>
      <c r="D62" s="245"/>
      <c r="F62" s="42" t="s">
        <v>73</v>
      </c>
    </row>
    <row r="63" spans="1:7" ht="6" customHeight="1">
      <c r="A63" s="243"/>
      <c r="B63" s="29"/>
      <c r="C63" s="57"/>
      <c r="D63" s="29"/>
      <c r="F63" s="44" t="s">
        <v>7</v>
      </c>
      <c r="G63" s="36">
        <v>1</v>
      </c>
    </row>
    <row r="64" spans="1:7">
      <c r="A64" s="243"/>
      <c r="B64" s="8" t="s">
        <v>74</v>
      </c>
      <c r="C64" s="46"/>
      <c r="D64" s="245"/>
      <c r="F64" s="42" t="s">
        <v>74</v>
      </c>
    </row>
    <row r="65" spans="1:7">
      <c r="A65" s="243"/>
      <c r="B65" s="8" t="s">
        <v>75</v>
      </c>
      <c r="C65" s="46"/>
      <c r="D65" s="245"/>
      <c r="F65" s="42" t="s">
        <v>75</v>
      </c>
    </row>
    <row r="66" spans="1:7">
      <c r="A66" s="243"/>
      <c r="B66" s="8" t="s">
        <v>76</v>
      </c>
      <c r="C66" s="45"/>
      <c r="D66" s="245"/>
      <c r="F66" s="42" t="s">
        <v>76</v>
      </c>
    </row>
    <row r="67" spans="1:7" ht="6" customHeight="1">
      <c r="A67" s="243"/>
      <c r="B67" s="29"/>
      <c r="C67" s="57"/>
      <c r="D67" s="29"/>
      <c r="F67" s="44" t="s">
        <v>7</v>
      </c>
      <c r="G67" s="36">
        <v>1</v>
      </c>
    </row>
    <row r="68" spans="1:7" ht="25.5">
      <c r="A68" s="243"/>
      <c r="B68" s="18" t="s">
        <v>77</v>
      </c>
      <c r="C68" s="46"/>
      <c r="D68" s="245"/>
      <c r="F68" s="41" t="s">
        <v>92</v>
      </c>
    </row>
    <row r="69" spans="1:7" ht="25.5">
      <c r="A69" s="243"/>
      <c r="B69" s="18" t="s">
        <v>78</v>
      </c>
      <c r="C69" s="45"/>
      <c r="D69" s="245"/>
      <c r="F69" s="41" t="s">
        <v>93</v>
      </c>
    </row>
    <row r="70" spans="1:7" ht="6" customHeight="1">
      <c r="A70" s="243"/>
      <c r="B70" s="29"/>
      <c r="C70" s="57"/>
      <c r="D70" s="29"/>
      <c r="F70" s="44" t="s">
        <v>7</v>
      </c>
      <c r="G70" s="36">
        <v>1</v>
      </c>
    </row>
    <row r="71" spans="1:7">
      <c r="A71" s="243"/>
      <c r="B71" s="8" t="s">
        <v>79</v>
      </c>
      <c r="C71" s="45"/>
      <c r="D71" s="245"/>
      <c r="F71" s="42" t="s">
        <v>79</v>
      </c>
    </row>
    <row r="72" spans="1:7">
      <c r="A72" s="243"/>
      <c r="B72" s="8" t="s">
        <v>80</v>
      </c>
      <c r="C72" s="45"/>
      <c r="D72" s="245"/>
      <c r="F72" s="42" t="s">
        <v>80</v>
      </c>
    </row>
    <row r="73" spans="1:7" ht="6.75" customHeight="1">
      <c r="A73" s="244"/>
      <c r="B73" s="30"/>
      <c r="C73" s="58"/>
      <c r="D73" s="30"/>
      <c r="F73" s="44" t="s">
        <v>7</v>
      </c>
      <c r="G73" s="36">
        <v>1</v>
      </c>
    </row>
    <row r="74" spans="1:7" ht="7.5" customHeight="1">
      <c r="A74" s="246" t="s">
        <v>81</v>
      </c>
      <c r="B74" s="31"/>
      <c r="C74" s="59"/>
      <c r="D74" s="32"/>
      <c r="F74" s="42" t="s">
        <v>82</v>
      </c>
    </row>
    <row r="75" spans="1:7">
      <c r="A75" s="247"/>
      <c r="B75" s="8" t="s">
        <v>82</v>
      </c>
      <c r="C75" s="46"/>
      <c r="D75" s="249"/>
      <c r="F75" s="42" t="s">
        <v>83</v>
      </c>
    </row>
    <row r="76" spans="1:7">
      <c r="A76" s="247"/>
      <c r="B76" s="8" t="s">
        <v>83</v>
      </c>
      <c r="C76" s="45"/>
      <c r="D76" s="249"/>
    </row>
    <row r="77" spans="1:7" ht="5.25" customHeight="1">
      <c r="A77" s="247"/>
      <c r="B77" s="35"/>
      <c r="C77" s="60"/>
      <c r="D77" s="33"/>
      <c r="F77" s="44" t="s">
        <v>7</v>
      </c>
      <c r="G77" s="36">
        <v>1</v>
      </c>
    </row>
    <row r="78" spans="1:7">
      <c r="A78" s="247"/>
      <c r="B78" s="8" t="s">
        <v>84</v>
      </c>
      <c r="C78" s="46"/>
      <c r="D78" s="249"/>
      <c r="F78" s="42" t="s">
        <v>84</v>
      </c>
    </row>
    <row r="79" spans="1:7">
      <c r="A79" s="247"/>
      <c r="B79" s="8" t="s">
        <v>85</v>
      </c>
      <c r="C79" s="45"/>
      <c r="D79" s="249"/>
      <c r="F79" s="42" t="s">
        <v>85</v>
      </c>
    </row>
    <row r="80" spans="1:7" ht="5.25" customHeight="1">
      <c r="A80" s="247"/>
      <c r="B80" s="33"/>
      <c r="C80" s="60"/>
      <c r="D80" s="33"/>
      <c r="F80" s="44" t="s">
        <v>7</v>
      </c>
      <c r="G80" s="36">
        <v>1</v>
      </c>
    </row>
    <row r="81" spans="1:7">
      <c r="A81" s="247"/>
      <c r="B81" s="8" t="s">
        <v>86</v>
      </c>
      <c r="C81" s="46"/>
      <c r="D81" s="249"/>
      <c r="F81" s="42" t="s">
        <v>86</v>
      </c>
    </row>
    <row r="82" spans="1:7">
      <c r="A82" s="247"/>
      <c r="B82" s="8" t="s">
        <v>87</v>
      </c>
      <c r="C82" s="46"/>
      <c r="D82" s="249"/>
      <c r="F82" s="42" t="s">
        <v>87</v>
      </c>
    </row>
    <row r="83" spans="1:7" ht="5.25" customHeight="1">
      <c r="A83" s="247"/>
      <c r="B83" s="33"/>
      <c r="C83" s="60"/>
      <c r="D83" s="33"/>
      <c r="F83" s="44" t="s">
        <v>7</v>
      </c>
      <c r="G83" s="36">
        <v>1</v>
      </c>
    </row>
    <row r="84" spans="1:7">
      <c r="A84" s="247"/>
      <c r="B84" s="8" t="s">
        <v>88</v>
      </c>
      <c r="C84" s="46"/>
      <c r="D84" s="249"/>
      <c r="F84" s="42" t="s">
        <v>88</v>
      </c>
    </row>
    <row r="85" spans="1:7">
      <c r="A85" s="247"/>
      <c r="B85" s="8" t="s">
        <v>89</v>
      </c>
      <c r="C85" s="45"/>
      <c r="D85" s="249"/>
      <c r="F85" s="42" t="s">
        <v>89</v>
      </c>
    </row>
    <row r="86" spans="1:7" ht="3.75" customHeight="1">
      <c r="A86" s="247"/>
      <c r="B86" s="33"/>
      <c r="C86" s="60"/>
      <c r="D86" s="33"/>
      <c r="F86" s="44" t="s">
        <v>7</v>
      </c>
      <c r="G86" s="36">
        <v>1</v>
      </c>
    </row>
    <row r="87" spans="1:7">
      <c r="A87" s="247"/>
      <c r="B87" s="8" t="s">
        <v>90</v>
      </c>
      <c r="C87" s="45"/>
      <c r="D87" s="249"/>
      <c r="F87" s="42" t="s">
        <v>90</v>
      </c>
    </row>
    <row r="88" spans="1:7">
      <c r="A88" s="247"/>
      <c r="B88" s="8" t="s">
        <v>91</v>
      </c>
      <c r="C88" s="45"/>
      <c r="D88" s="249"/>
      <c r="F88" s="42" t="s">
        <v>91</v>
      </c>
    </row>
    <row r="89" spans="1:7" ht="3.75" customHeight="1">
      <c r="A89" s="248"/>
      <c r="B89" s="34"/>
      <c r="C89" s="61"/>
      <c r="D89" s="34"/>
    </row>
  </sheetData>
  <sheetProtection password="CFC0" sheet="1" objects="1" scenarios="1"/>
  <mergeCells count="32">
    <mergeCell ref="A1:D1"/>
    <mergeCell ref="A5:A22"/>
    <mergeCell ref="D5:D6"/>
    <mergeCell ref="D8:D9"/>
    <mergeCell ref="D11:D12"/>
    <mergeCell ref="D14:D15"/>
    <mergeCell ref="D17:D18"/>
    <mergeCell ref="D20:D22"/>
    <mergeCell ref="A25:A40"/>
    <mergeCell ref="D25:D26"/>
    <mergeCell ref="D28:D29"/>
    <mergeCell ref="D31:D33"/>
    <mergeCell ref="D35:D36"/>
    <mergeCell ref="D38:D39"/>
    <mergeCell ref="A41:A56"/>
    <mergeCell ref="D42:D43"/>
    <mergeCell ref="D45:D46"/>
    <mergeCell ref="D48:D49"/>
    <mergeCell ref="D51:D52"/>
    <mergeCell ref="D54:D55"/>
    <mergeCell ref="A57:A73"/>
    <mergeCell ref="D58:D59"/>
    <mergeCell ref="D61:D62"/>
    <mergeCell ref="D64:D66"/>
    <mergeCell ref="D68:D69"/>
    <mergeCell ref="D71:D72"/>
    <mergeCell ref="A74:A89"/>
    <mergeCell ref="D75:D76"/>
    <mergeCell ref="D78:D79"/>
    <mergeCell ref="D81:D82"/>
    <mergeCell ref="D84:D85"/>
    <mergeCell ref="D87:D88"/>
  </mergeCells>
  <conditionalFormatting sqref="I6:I7">
    <cfRule type="colorScale" priority="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pageMargins left="0.23622047244094491" right="0.23622047244094491" top="0.74803149606299213" bottom="0.74803149606299213" header="0.31496062992125984" footer="0.31496062992125984"/>
  <pageSetup scale="98" fitToHeight="19" orientation="landscape" verticalDpi="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M82"/>
  <sheetViews>
    <sheetView showGridLines="0" workbookViewId="0">
      <pane ySplit="3" topLeftCell="A4" activePane="bottomLeft" state="frozen"/>
      <selection pane="bottomLeft" activeCell="D23" sqref="D23"/>
    </sheetView>
  </sheetViews>
  <sheetFormatPr defaultRowHeight="12.75"/>
  <cols>
    <col min="1" max="1" width="2.7109375" customWidth="1"/>
    <col min="2" max="2" width="7.7109375" customWidth="1"/>
    <col min="3" max="3" width="9.140625" style="67"/>
    <col min="4" max="4" width="46.5703125" style="90" customWidth="1"/>
    <col min="5" max="5" width="9.140625" style="67"/>
    <col min="6" max="6" width="7.7109375" customWidth="1"/>
    <col min="7" max="7" width="1.42578125" customWidth="1"/>
    <col min="8" max="8" width="4.5703125" style="3" hidden="1" customWidth="1"/>
    <col min="9" max="9" width="4.7109375" style="3" hidden="1" customWidth="1"/>
    <col min="10" max="10" width="3.28515625" style="3" hidden="1" customWidth="1"/>
    <col min="11" max="11" width="3.140625" style="3" hidden="1" customWidth="1"/>
    <col min="12" max="12" width="3.28515625" style="3" hidden="1" customWidth="1"/>
    <col min="13" max="13" width="14.140625" style="135" customWidth="1"/>
    <col min="20" max="20" width="11.85546875" customWidth="1"/>
  </cols>
  <sheetData>
    <row r="1" spans="1:13" ht="20.25">
      <c r="A1" s="253" t="s">
        <v>222</v>
      </c>
      <c r="B1" s="253"/>
      <c r="C1" s="253"/>
      <c r="D1" s="253"/>
      <c r="E1" s="253"/>
      <c r="F1" s="253"/>
      <c r="G1" s="253"/>
    </row>
    <row r="2" spans="1:13" ht="5.25" customHeight="1"/>
    <row r="3" spans="1:13" s="110" customFormat="1" ht="18">
      <c r="B3" s="254" t="s">
        <v>209</v>
      </c>
      <c r="C3" s="254"/>
      <c r="D3" s="109" t="s">
        <v>211</v>
      </c>
      <c r="E3" s="255" t="s">
        <v>210</v>
      </c>
      <c r="F3" s="255"/>
      <c r="H3" s="177"/>
      <c r="I3" s="177"/>
      <c r="J3" s="177"/>
      <c r="K3" s="177"/>
      <c r="L3" s="177"/>
      <c r="M3" s="136"/>
    </row>
    <row r="4" spans="1:13" ht="17.25" customHeight="1">
      <c r="B4" s="260" t="s">
        <v>60</v>
      </c>
      <c r="C4" s="79" t="str">
        <f>IF('5 Variáveis Homem'!G3=2, "sim", "não")</f>
        <v>não</v>
      </c>
      <c r="D4" s="85" t="s">
        <v>1</v>
      </c>
      <c r="E4" s="82" t="str">
        <f>IF('5 Variáveis Mulher'!G3=2, "sim", "não")</f>
        <v>não</v>
      </c>
      <c r="F4" s="261" t="s">
        <v>60</v>
      </c>
      <c r="H4" s="3" t="str">
        <f>C4</f>
        <v>não</v>
      </c>
      <c r="I4" s="3" t="str">
        <f>E4</f>
        <v>não</v>
      </c>
      <c r="J4" s="4" t="str">
        <f>IF(H4="não", "0", "1")</f>
        <v>0</v>
      </c>
      <c r="K4" s="4" t="str">
        <f>IF(I4="não", "0", "1")</f>
        <v>0</v>
      </c>
      <c r="L4" s="3">
        <f>J4+K4</f>
        <v>0</v>
      </c>
      <c r="M4" s="135" t="str">
        <f>IF(L4=2, "Convergência", "")</f>
        <v/>
      </c>
    </row>
    <row r="5" spans="1:13" ht="17.25" customHeight="1" thickBot="1">
      <c r="B5" s="260"/>
      <c r="C5" s="96" t="str">
        <f>IF('5 Variáveis Homem'!G3=3, "sim", "não")</f>
        <v>não</v>
      </c>
      <c r="D5" s="97" t="s">
        <v>2</v>
      </c>
      <c r="E5" s="98" t="str">
        <f>IF('5 Variáveis Mulher'!G3=3, "sim", "não")</f>
        <v>não</v>
      </c>
      <c r="F5" s="261"/>
      <c r="H5" s="3" t="str">
        <f t="shared" ref="H5:H11" si="0">C5</f>
        <v>não</v>
      </c>
      <c r="I5" s="3" t="str">
        <f t="shared" ref="I5:I11" si="1">E5</f>
        <v>não</v>
      </c>
      <c r="J5" s="4" t="str">
        <f t="shared" ref="J5:J11" si="2">IF(H5="não", "0", "1")</f>
        <v>0</v>
      </c>
      <c r="K5" s="4" t="str">
        <f t="shared" ref="K5:K11" si="3">IF(I5="não", "0", "1")</f>
        <v>0</v>
      </c>
      <c r="L5" s="3">
        <f t="shared" ref="L5:L11" si="4">J5+K5</f>
        <v>0</v>
      </c>
      <c r="M5" s="135" t="str">
        <f t="shared" ref="M5:M58" si="5">IF(L5=2, "Convergência", "")</f>
        <v/>
      </c>
    </row>
    <row r="6" spans="1:13" ht="17.25" customHeight="1">
      <c r="B6" s="260"/>
      <c r="C6" s="67" t="str">
        <f>IF('5 Variáveis Homem'!G8=2, "sim", "não")</f>
        <v>não</v>
      </c>
      <c r="D6" s="86" t="s">
        <v>9</v>
      </c>
      <c r="E6" s="67" t="str">
        <f>IF('5 Variáveis Mulher'!G8=2, "sim", "não")</f>
        <v>não</v>
      </c>
      <c r="F6" s="261"/>
      <c r="H6" s="3" t="str">
        <f t="shared" si="0"/>
        <v>não</v>
      </c>
      <c r="I6" s="3" t="str">
        <f t="shared" si="1"/>
        <v>não</v>
      </c>
      <c r="J6" s="4" t="str">
        <f t="shared" si="2"/>
        <v>0</v>
      </c>
      <c r="K6" s="4" t="str">
        <f t="shared" si="3"/>
        <v>0</v>
      </c>
      <c r="L6" s="3">
        <f t="shared" si="4"/>
        <v>0</v>
      </c>
      <c r="M6" s="135" t="str">
        <f t="shared" si="5"/>
        <v/>
      </c>
    </row>
    <row r="7" spans="1:13" ht="17.25" customHeight="1" thickBot="1">
      <c r="B7" s="260"/>
      <c r="C7" s="100" t="str">
        <f>IF('5 Variáveis Homem'!G8=3, "sim", "não")</f>
        <v>não</v>
      </c>
      <c r="D7" s="97" t="s">
        <v>10</v>
      </c>
      <c r="E7" s="100" t="str">
        <f>IF('5 Variáveis Mulher'!G8=3, "sim", "não")</f>
        <v>não</v>
      </c>
      <c r="F7" s="261"/>
      <c r="H7" s="3" t="str">
        <f t="shared" si="0"/>
        <v>não</v>
      </c>
      <c r="I7" s="3" t="str">
        <f t="shared" si="1"/>
        <v>não</v>
      </c>
      <c r="J7" s="4" t="str">
        <f t="shared" si="2"/>
        <v>0</v>
      </c>
      <c r="K7" s="4" t="str">
        <f t="shared" si="3"/>
        <v>0</v>
      </c>
      <c r="L7" s="3">
        <f t="shared" si="4"/>
        <v>0</v>
      </c>
      <c r="M7" s="135" t="str">
        <f t="shared" si="5"/>
        <v/>
      </c>
    </row>
    <row r="8" spans="1:13" ht="17.25" customHeight="1">
      <c r="B8" s="260"/>
      <c r="C8" s="81" t="str">
        <f>IF('5 Variáveis Homem'!G11=2, "sim", "não")</f>
        <v>não</v>
      </c>
      <c r="D8" s="86" t="s">
        <v>208</v>
      </c>
      <c r="E8" s="84" t="str">
        <f>IF('5 Variáveis Mulher'!G11=2, "sim", "não")</f>
        <v>não</v>
      </c>
      <c r="F8" s="261"/>
      <c r="H8" s="3" t="str">
        <f t="shared" si="0"/>
        <v>não</v>
      </c>
      <c r="I8" s="3" t="str">
        <f t="shared" si="1"/>
        <v>não</v>
      </c>
      <c r="J8" s="4" t="str">
        <f t="shared" si="2"/>
        <v>0</v>
      </c>
      <c r="K8" s="4" t="str">
        <f t="shared" si="3"/>
        <v>0</v>
      </c>
      <c r="L8" s="3">
        <f t="shared" si="4"/>
        <v>0</v>
      </c>
      <c r="M8" s="135" t="str">
        <f t="shared" si="5"/>
        <v/>
      </c>
    </row>
    <row r="9" spans="1:13" ht="17.25" customHeight="1" thickBot="1">
      <c r="B9" s="260"/>
      <c r="C9" s="96" t="str">
        <f>IF('5 Variáveis Homem'!G11=3, "sim", "não")</f>
        <v>não</v>
      </c>
      <c r="D9" s="97" t="s">
        <v>11</v>
      </c>
      <c r="E9" s="98" t="str">
        <f>IF('5 Variáveis Mulher'!G11=3, "sim", "não")</f>
        <v>não</v>
      </c>
      <c r="F9" s="261"/>
      <c r="H9" s="3" t="str">
        <f t="shared" si="0"/>
        <v>não</v>
      </c>
      <c r="I9" s="3" t="str">
        <f t="shared" si="1"/>
        <v>não</v>
      </c>
      <c r="J9" s="4" t="str">
        <f t="shared" si="2"/>
        <v>0</v>
      </c>
      <c r="K9" s="4" t="str">
        <f t="shared" si="3"/>
        <v>0</v>
      </c>
      <c r="L9" s="3">
        <f t="shared" si="4"/>
        <v>0</v>
      </c>
      <c r="M9" s="135" t="str">
        <f t="shared" si="5"/>
        <v/>
      </c>
    </row>
    <row r="10" spans="1:13" ht="17.25" customHeight="1">
      <c r="B10" s="260"/>
      <c r="C10" s="67" t="str">
        <f>IF('5 Variáveis Homem'!G14=2, "sim", "não")</f>
        <v>não</v>
      </c>
      <c r="D10" s="86" t="s">
        <v>17</v>
      </c>
      <c r="E10" s="67" t="str">
        <f>IF('5 Variáveis Mulher'!G14=2, "sim", "não")</f>
        <v>não</v>
      </c>
      <c r="F10" s="261"/>
      <c r="H10" s="3" t="str">
        <f t="shared" si="0"/>
        <v>não</v>
      </c>
      <c r="I10" s="3" t="str">
        <f t="shared" si="1"/>
        <v>não</v>
      </c>
      <c r="J10" s="4" t="str">
        <f t="shared" si="2"/>
        <v>0</v>
      </c>
      <c r="K10" s="4" t="str">
        <f t="shared" si="3"/>
        <v>0</v>
      </c>
      <c r="L10" s="3">
        <f t="shared" si="4"/>
        <v>0</v>
      </c>
      <c r="M10" s="135" t="str">
        <f t="shared" si="5"/>
        <v/>
      </c>
    </row>
    <row r="11" spans="1:13" ht="17.25" customHeight="1" thickBot="1">
      <c r="B11" s="260"/>
      <c r="C11" s="100" t="str">
        <f>IF('5 Variáveis Homem'!G14=3, "sim", "não")</f>
        <v>não</v>
      </c>
      <c r="D11" s="97" t="s">
        <v>18</v>
      </c>
      <c r="E11" s="100" t="str">
        <f>IF('5 Variáveis Mulher'!G14=3, "sim", "não")</f>
        <v>não</v>
      </c>
      <c r="F11" s="261"/>
      <c r="H11" s="3" t="str">
        <f t="shared" si="0"/>
        <v>não</v>
      </c>
      <c r="I11" s="3" t="str">
        <f t="shared" si="1"/>
        <v>não</v>
      </c>
      <c r="J11" s="4" t="str">
        <f t="shared" si="2"/>
        <v>0</v>
      </c>
      <c r="K11" s="4" t="str">
        <f t="shared" si="3"/>
        <v>0</v>
      </c>
      <c r="L11" s="3">
        <f t="shared" si="4"/>
        <v>0</v>
      </c>
      <c r="M11" s="135" t="str">
        <f t="shared" si="5"/>
        <v/>
      </c>
    </row>
    <row r="12" spans="1:13" ht="17.25" customHeight="1">
      <c r="B12" s="260"/>
      <c r="C12" s="81" t="str">
        <f>IF('5 Variáveis Homem'!G17=2, "sim", "não")</f>
        <v>não</v>
      </c>
      <c r="D12" s="86" t="s">
        <v>21</v>
      </c>
      <c r="E12" s="84" t="str">
        <f>IF('5 Variáveis Mulher'!G17=2, "sim", "não")</f>
        <v>não</v>
      </c>
      <c r="F12" s="261"/>
      <c r="H12" s="3" t="str">
        <f t="shared" ref="H12:H14" si="6">C12</f>
        <v>não</v>
      </c>
      <c r="I12" s="3" t="str">
        <f t="shared" ref="I12:I14" si="7">E12</f>
        <v>não</v>
      </c>
      <c r="J12" s="4" t="str">
        <f t="shared" ref="J12:J14" si="8">IF(H12="não", "0", "1")</f>
        <v>0</v>
      </c>
      <c r="K12" s="4" t="str">
        <f t="shared" ref="K12:K14" si="9">IF(I12="não", "0", "1")</f>
        <v>0</v>
      </c>
      <c r="L12" s="3">
        <f t="shared" ref="L12:L14" si="10">J12+K12</f>
        <v>0</v>
      </c>
      <c r="M12" s="135" t="str">
        <f t="shared" si="5"/>
        <v/>
      </c>
    </row>
    <row r="13" spans="1:13" ht="17.25" customHeight="1" thickBot="1">
      <c r="B13" s="260"/>
      <c r="C13" s="96" t="str">
        <f>IF('5 Variáveis Homem'!G17=3, "sim", "não")</f>
        <v>não</v>
      </c>
      <c r="D13" s="97" t="s">
        <v>22</v>
      </c>
      <c r="E13" s="98" t="str">
        <f>IF('5 Variáveis Mulher'!G17=3, "sim", "não")</f>
        <v>não</v>
      </c>
      <c r="F13" s="261"/>
      <c r="H13" s="3" t="str">
        <f t="shared" si="6"/>
        <v>não</v>
      </c>
      <c r="I13" s="3" t="str">
        <f t="shared" si="7"/>
        <v>não</v>
      </c>
      <c r="J13" s="4" t="str">
        <f t="shared" si="8"/>
        <v>0</v>
      </c>
      <c r="K13" s="4" t="str">
        <f t="shared" si="9"/>
        <v>0</v>
      </c>
      <c r="L13" s="3">
        <f t="shared" si="10"/>
        <v>0</v>
      </c>
      <c r="M13" s="135" t="str">
        <f t="shared" si="5"/>
        <v/>
      </c>
    </row>
    <row r="14" spans="1:13" ht="17.25" customHeight="1">
      <c r="B14" s="262" t="s">
        <v>59</v>
      </c>
      <c r="C14" s="111" t="str">
        <f>IF('5 Variáveis Homem'!G20=2, "sim", "não")</f>
        <v>não</v>
      </c>
      <c r="D14" s="112" t="s">
        <v>23</v>
      </c>
      <c r="E14" s="111" t="str">
        <f>IF('5 Variáveis Mulher'!G20=2, "sim", "não")</f>
        <v>não</v>
      </c>
      <c r="F14" s="250" t="s">
        <v>59</v>
      </c>
      <c r="H14" s="3" t="str">
        <f t="shared" si="6"/>
        <v>não</v>
      </c>
      <c r="I14" s="3" t="str">
        <f t="shared" si="7"/>
        <v>não</v>
      </c>
      <c r="J14" s="4" t="str">
        <f t="shared" si="8"/>
        <v>0</v>
      </c>
      <c r="K14" s="4" t="str">
        <f t="shared" si="9"/>
        <v>0</v>
      </c>
      <c r="L14" s="3">
        <f t="shared" si="10"/>
        <v>0</v>
      </c>
      <c r="M14" s="135" t="str">
        <f t="shared" si="5"/>
        <v/>
      </c>
    </row>
    <row r="15" spans="1:13" ht="17.25" customHeight="1">
      <c r="B15" s="262"/>
      <c r="C15" s="67" t="str">
        <f>IF('5 Variáveis Homem'!G20=3, "sim", "não")</f>
        <v>não</v>
      </c>
      <c r="D15" s="87" t="s">
        <v>24</v>
      </c>
      <c r="E15" s="67" t="str">
        <f>IF('5 Variáveis Mulher'!G20=3, "sim", "não")</f>
        <v>não</v>
      </c>
      <c r="F15" s="250"/>
      <c r="H15" s="3" t="str">
        <f t="shared" ref="H15:H16" si="11">C15</f>
        <v>não</v>
      </c>
      <c r="I15" s="3" t="str">
        <f t="shared" ref="I15:I16" si="12">E15</f>
        <v>não</v>
      </c>
      <c r="J15" s="4" t="str">
        <f t="shared" ref="J15:J16" si="13">IF(H15="não", "0", "1")</f>
        <v>0</v>
      </c>
      <c r="K15" s="4" t="str">
        <f t="shared" ref="K15:K16" si="14">IF(I15="não", "0", "1")</f>
        <v>0</v>
      </c>
      <c r="L15" s="3">
        <f t="shared" ref="L15:L16" si="15">J15+K15</f>
        <v>0</v>
      </c>
      <c r="M15" s="135" t="str">
        <f t="shared" si="5"/>
        <v/>
      </c>
    </row>
    <row r="16" spans="1:13" ht="17.25" customHeight="1" thickBot="1">
      <c r="B16" s="262"/>
      <c r="C16" s="100" t="str">
        <f>IF('5 Variáveis Homem'!G20=4, "sim", "não")</f>
        <v>não</v>
      </c>
      <c r="D16" s="101" t="s">
        <v>25</v>
      </c>
      <c r="E16" s="100" t="str">
        <f>IF('5 Variáveis Mulher'!G20=4, "sim", "não")</f>
        <v>não</v>
      </c>
      <c r="F16" s="250"/>
      <c r="H16" s="3" t="str">
        <f t="shared" si="11"/>
        <v>não</v>
      </c>
      <c r="I16" s="3" t="str">
        <f t="shared" si="12"/>
        <v>não</v>
      </c>
      <c r="J16" s="4" t="str">
        <f t="shared" si="13"/>
        <v>0</v>
      </c>
      <c r="K16" s="4" t="str">
        <f t="shared" si="14"/>
        <v>0</v>
      </c>
      <c r="L16" s="3">
        <f t="shared" si="15"/>
        <v>0</v>
      </c>
      <c r="M16" s="135" t="str">
        <f t="shared" si="5"/>
        <v/>
      </c>
    </row>
    <row r="17" spans="2:13" ht="17.25" customHeight="1">
      <c r="B17" s="262"/>
      <c r="C17" s="81" t="str">
        <f>IF('5 Variáveis Homem'!G25=2, "sim", "não")</f>
        <v>não</v>
      </c>
      <c r="D17" s="87" t="s">
        <v>26</v>
      </c>
      <c r="E17" s="84" t="str">
        <f>IF('5 Variáveis Mulher'!G25=2, "sim", "não")</f>
        <v>não</v>
      </c>
      <c r="F17" s="250"/>
      <c r="H17" s="3" t="str">
        <f t="shared" ref="H17:H58" si="16">C17</f>
        <v>não</v>
      </c>
      <c r="I17" s="3" t="str">
        <f t="shared" ref="I17:I58" si="17">E17</f>
        <v>não</v>
      </c>
      <c r="J17" s="4" t="str">
        <f t="shared" ref="J17:J58" si="18">IF(H17="não", "0", "1")</f>
        <v>0</v>
      </c>
      <c r="K17" s="4" t="str">
        <f t="shared" ref="K17:K58" si="19">IF(I17="não", "0", "1")</f>
        <v>0</v>
      </c>
      <c r="L17" s="3">
        <f t="shared" ref="L17:L58" si="20">J17+K17</f>
        <v>0</v>
      </c>
      <c r="M17" s="135" t="str">
        <f t="shared" si="5"/>
        <v/>
      </c>
    </row>
    <row r="18" spans="2:13" ht="17.25" customHeight="1" thickBot="1">
      <c r="B18" s="262"/>
      <c r="C18" s="96" t="str">
        <f>IF('5 Variáveis Homem'!G25=3, "sim", "não")</f>
        <v>não</v>
      </c>
      <c r="D18" s="101" t="s">
        <v>27</v>
      </c>
      <c r="E18" s="98" t="str">
        <f>IF('5 Variáveis Mulher'!G25=3, "sim", "não")</f>
        <v>não</v>
      </c>
      <c r="F18" s="250"/>
      <c r="H18" s="3" t="str">
        <f t="shared" si="16"/>
        <v>não</v>
      </c>
      <c r="I18" s="3" t="str">
        <f t="shared" si="17"/>
        <v>não</v>
      </c>
      <c r="J18" s="4" t="str">
        <f t="shared" si="18"/>
        <v>0</v>
      </c>
      <c r="K18" s="4" t="str">
        <f t="shared" si="19"/>
        <v>0</v>
      </c>
      <c r="L18" s="3">
        <f t="shared" si="20"/>
        <v>0</v>
      </c>
      <c r="M18" s="135" t="str">
        <f t="shared" si="5"/>
        <v/>
      </c>
    </row>
    <row r="19" spans="2:13" ht="17.25" customHeight="1">
      <c r="B19" s="262"/>
      <c r="C19" s="67" t="str">
        <f>IF('5 Variáveis Homem'!G28=2, "sim", "não")</f>
        <v>não</v>
      </c>
      <c r="D19" s="89" t="s">
        <v>36</v>
      </c>
      <c r="E19" s="67" t="str">
        <f>IF('5 Variáveis Mulher'!G28=2, "sim", "não")</f>
        <v>não</v>
      </c>
      <c r="F19" s="250"/>
      <c r="H19" s="3" t="str">
        <f t="shared" si="16"/>
        <v>não</v>
      </c>
      <c r="I19" s="3" t="str">
        <f t="shared" si="17"/>
        <v>não</v>
      </c>
      <c r="J19" s="4" t="str">
        <f t="shared" si="18"/>
        <v>0</v>
      </c>
      <c r="K19" s="4" t="str">
        <f t="shared" si="19"/>
        <v>0</v>
      </c>
      <c r="L19" s="3">
        <f t="shared" si="20"/>
        <v>0</v>
      </c>
      <c r="M19" s="135" t="str">
        <f t="shared" si="5"/>
        <v/>
      </c>
    </row>
    <row r="20" spans="2:13" ht="17.25" customHeight="1" thickBot="1">
      <c r="B20" s="262"/>
      <c r="C20" s="100" t="str">
        <f>IF('5 Variáveis Homem'!G28=3, "sim", "não")</f>
        <v>não</v>
      </c>
      <c r="D20" s="102" t="s">
        <v>37</v>
      </c>
      <c r="E20" s="100" t="str">
        <f>IF('5 Variáveis Mulher'!G28=3, "sim", "não")</f>
        <v>não</v>
      </c>
      <c r="F20" s="250"/>
      <c r="H20" s="3" t="str">
        <f t="shared" si="16"/>
        <v>não</v>
      </c>
      <c r="I20" s="3" t="str">
        <f t="shared" si="17"/>
        <v>não</v>
      </c>
      <c r="J20" s="4" t="str">
        <f t="shared" si="18"/>
        <v>0</v>
      </c>
      <c r="K20" s="4" t="str">
        <f t="shared" si="19"/>
        <v>0</v>
      </c>
      <c r="L20" s="3">
        <f t="shared" si="20"/>
        <v>0</v>
      </c>
      <c r="M20" s="135" t="str">
        <f t="shared" si="5"/>
        <v/>
      </c>
    </row>
    <row r="21" spans="2:13" ht="17.25" customHeight="1">
      <c r="B21" s="262"/>
      <c r="C21" s="81" t="str">
        <f>IF('5 Variáveis Homem'!G31=2, "sim", "não")</f>
        <v>não</v>
      </c>
      <c r="D21" s="99" t="s">
        <v>38</v>
      </c>
      <c r="E21" s="84" t="str">
        <f>IF('5 Variáveis Mulher'!G31=2, "sim", "não")</f>
        <v>não</v>
      </c>
      <c r="F21" s="250"/>
      <c r="H21" s="3" t="str">
        <f t="shared" si="16"/>
        <v>não</v>
      </c>
      <c r="I21" s="3" t="str">
        <f t="shared" si="17"/>
        <v>não</v>
      </c>
      <c r="J21" s="4" t="str">
        <f t="shared" si="18"/>
        <v>0</v>
      </c>
      <c r="K21" s="4" t="str">
        <f t="shared" si="19"/>
        <v>0</v>
      </c>
      <c r="L21" s="3">
        <f t="shared" si="20"/>
        <v>0</v>
      </c>
      <c r="M21" s="135" t="str">
        <f t="shared" si="5"/>
        <v/>
      </c>
    </row>
    <row r="22" spans="2:13" ht="17.25" customHeight="1">
      <c r="B22" s="262"/>
      <c r="C22" s="81" t="str">
        <f>IF('5 Variáveis Homem'!G31=3, "sim", "não")</f>
        <v>não</v>
      </c>
      <c r="D22" s="89" t="s">
        <v>39</v>
      </c>
      <c r="E22" s="84" t="str">
        <f>IF('5 Variáveis Mulher'!G31=3, "sim", "não")</f>
        <v>não</v>
      </c>
      <c r="F22" s="250"/>
      <c r="H22" s="3" t="str">
        <f t="shared" si="16"/>
        <v>não</v>
      </c>
      <c r="I22" s="3" t="str">
        <f t="shared" si="17"/>
        <v>não</v>
      </c>
      <c r="J22" s="4" t="str">
        <f t="shared" si="18"/>
        <v>0</v>
      </c>
      <c r="K22" s="4" t="str">
        <f t="shared" si="19"/>
        <v>0</v>
      </c>
      <c r="L22" s="3">
        <f t="shared" si="20"/>
        <v>0</v>
      </c>
      <c r="M22" s="135" t="str">
        <f t="shared" si="5"/>
        <v/>
      </c>
    </row>
    <row r="23" spans="2:13" ht="17.25" customHeight="1" thickBot="1">
      <c r="B23" s="262"/>
      <c r="C23" s="96" t="str">
        <f>IF('5 Variáveis Homem'!G31=4, "sim", "não")</f>
        <v>não</v>
      </c>
      <c r="D23" s="102" t="s">
        <v>40</v>
      </c>
      <c r="E23" s="98" t="str">
        <f>IF('5 Variáveis Mulher'!G31=4, "sim", "não")</f>
        <v>não</v>
      </c>
      <c r="F23" s="250"/>
      <c r="H23" s="3" t="str">
        <f t="shared" si="16"/>
        <v>não</v>
      </c>
      <c r="I23" s="3" t="str">
        <f t="shared" si="17"/>
        <v>não</v>
      </c>
      <c r="J23" s="4" t="str">
        <f t="shared" si="18"/>
        <v>0</v>
      </c>
      <c r="K23" s="4" t="str">
        <f t="shared" si="19"/>
        <v>0</v>
      </c>
      <c r="L23" s="3">
        <f t="shared" si="20"/>
        <v>0</v>
      </c>
      <c r="M23" s="135" t="str">
        <f t="shared" si="5"/>
        <v/>
      </c>
    </row>
    <row r="24" spans="2:13" ht="17.25" customHeight="1">
      <c r="B24" s="262"/>
      <c r="C24" s="67" t="str">
        <f>IF('5 Variáveis Homem'!G35=2, "sim", "não")</f>
        <v>não</v>
      </c>
      <c r="D24" s="87" t="s">
        <v>33</v>
      </c>
      <c r="E24" s="67" t="str">
        <f>IF('5 Variáveis Mulher'!G35=2, "sim", "não")</f>
        <v>não</v>
      </c>
      <c r="F24" s="250"/>
      <c r="H24" s="3" t="str">
        <f t="shared" si="16"/>
        <v>não</v>
      </c>
      <c r="I24" s="3" t="str">
        <f t="shared" si="17"/>
        <v>não</v>
      </c>
      <c r="J24" s="4" t="str">
        <f t="shared" si="18"/>
        <v>0</v>
      </c>
      <c r="K24" s="4" t="str">
        <f t="shared" si="19"/>
        <v>0</v>
      </c>
      <c r="L24" s="3">
        <f t="shared" si="20"/>
        <v>0</v>
      </c>
      <c r="M24" s="135" t="str">
        <f t="shared" si="5"/>
        <v/>
      </c>
    </row>
    <row r="25" spans="2:13" ht="17.25" customHeight="1" thickBot="1">
      <c r="B25" s="262"/>
      <c r="C25" s="100" t="str">
        <f>IF('5 Variáveis Homem'!G35=3, "sim", "não")</f>
        <v>não</v>
      </c>
      <c r="D25" s="102" t="s">
        <v>41</v>
      </c>
      <c r="E25" s="100" t="str">
        <f>IF('5 Variáveis Mulher'!G35=3, "sim", "não")</f>
        <v>não</v>
      </c>
      <c r="F25" s="250"/>
      <c r="H25" s="3" t="str">
        <f t="shared" si="16"/>
        <v>não</v>
      </c>
      <c r="I25" s="3" t="str">
        <f t="shared" si="17"/>
        <v>não</v>
      </c>
      <c r="J25" s="4" t="str">
        <f t="shared" si="18"/>
        <v>0</v>
      </c>
      <c r="K25" s="4" t="str">
        <f t="shared" si="19"/>
        <v>0</v>
      </c>
      <c r="L25" s="3">
        <f t="shared" si="20"/>
        <v>0</v>
      </c>
      <c r="M25" s="135" t="str">
        <f t="shared" si="5"/>
        <v/>
      </c>
    </row>
    <row r="26" spans="2:13" ht="17.25" customHeight="1">
      <c r="B26" s="262"/>
      <c r="C26" s="81" t="str">
        <f>IF('5 Variáveis Homem'!G38=2, "sim", "não")</f>
        <v>não</v>
      </c>
      <c r="D26" s="87" t="s">
        <v>43</v>
      </c>
      <c r="E26" s="84" t="str">
        <f>IF('5 Variáveis Mulher'!G38=2, "sim", "não")</f>
        <v>não</v>
      </c>
      <c r="F26" s="250"/>
      <c r="H26" s="3" t="str">
        <f t="shared" si="16"/>
        <v>não</v>
      </c>
      <c r="I26" s="3" t="str">
        <f t="shared" si="17"/>
        <v>não</v>
      </c>
      <c r="J26" s="4" t="str">
        <f t="shared" si="18"/>
        <v>0</v>
      </c>
      <c r="K26" s="4" t="str">
        <f t="shared" si="19"/>
        <v>0</v>
      </c>
      <c r="L26" s="3">
        <f t="shared" si="20"/>
        <v>0</v>
      </c>
      <c r="M26" s="135" t="str">
        <f t="shared" si="5"/>
        <v/>
      </c>
    </row>
    <row r="27" spans="2:13" ht="17.25" customHeight="1">
      <c r="B27" s="262"/>
      <c r="C27" s="80" t="str">
        <f>IF('5 Variáveis Homem'!G38=3, "sim", "não")</f>
        <v>não</v>
      </c>
      <c r="D27" s="88" t="s">
        <v>35</v>
      </c>
      <c r="E27" s="83" t="str">
        <f>IF('5 Variáveis Mulher'!G38=3, "sim", "não")</f>
        <v>não</v>
      </c>
      <c r="F27" s="250"/>
      <c r="H27" s="3" t="str">
        <f t="shared" si="16"/>
        <v>não</v>
      </c>
      <c r="I27" s="3" t="str">
        <f t="shared" si="17"/>
        <v>não</v>
      </c>
      <c r="J27" s="4" t="str">
        <f t="shared" si="18"/>
        <v>0</v>
      </c>
      <c r="K27" s="4" t="str">
        <f t="shared" si="19"/>
        <v>0</v>
      </c>
      <c r="L27" s="3">
        <f t="shared" si="20"/>
        <v>0</v>
      </c>
      <c r="M27" s="135" t="str">
        <f t="shared" si="5"/>
        <v/>
      </c>
    </row>
    <row r="28" spans="2:13" ht="17.25" customHeight="1">
      <c r="B28" s="256" t="s">
        <v>58</v>
      </c>
      <c r="C28" s="67" t="str">
        <f>IF('5 Variáveis Homem'!G41=2, "sim", "não")</f>
        <v>não</v>
      </c>
      <c r="D28" s="91" t="s">
        <v>46</v>
      </c>
      <c r="E28" s="67" t="str">
        <f>IF('5 Variáveis Mulher'!G41=2, "sim", "não")</f>
        <v>não</v>
      </c>
      <c r="F28" s="257" t="s">
        <v>58</v>
      </c>
      <c r="H28" s="3" t="str">
        <f t="shared" si="16"/>
        <v>não</v>
      </c>
      <c r="I28" s="3" t="str">
        <f t="shared" si="17"/>
        <v>não</v>
      </c>
      <c r="J28" s="4" t="str">
        <f t="shared" si="18"/>
        <v>0</v>
      </c>
      <c r="K28" s="4" t="str">
        <f t="shared" si="19"/>
        <v>0</v>
      </c>
      <c r="L28" s="3">
        <f t="shared" si="20"/>
        <v>0</v>
      </c>
      <c r="M28" s="135" t="str">
        <f t="shared" si="5"/>
        <v/>
      </c>
    </row>
    <row r="29" spans="2:13" ht="17.25" customHeight="1" thickBot="1">
      <c r="B29" s="256"/>
      <c r="C29" s="100" t="str">
        <f>IF('5 Variáveis Homem'!G41=3, "sim", "não")</f>
        <v>não</v>
      </c>
      <c r="D29" s="104" t="s">
        <v>47</v>
      </c>
      <c r="E29" s="100" t="str">
        <f>IF('5 Variáveis Mulher'!G41=3, "sim", "não")</f>
        <v>não</v>
      </c>
      <c r="F29" s="257"/>
      <c r="H29" s="3" t="str">
        <f t="shared" si="16"/>
        <v>não</v>
      </c>
      <c r="I29" s="3" t="str">
        <f t="shared" si="17"/>
        <v>não</v>
      </c>
      <c r="J29" s="4" t="str">
        <f t="shared" si="18"/>
        <v>0</v>
      </c>
      <c r="K29" s="4" t="str">
        <f t="shared" si="19"/>
        <v>0</v>
      </c>
      <c r="L29" s="3">
        <f t="shared" si="20"/>
        <v>0</v>
      </c>
      <c r="M29" s="135" t="str">
        <f t="shared" si="5"/>
        <v/>
      </c>
    </row>
    <row r="30" spans="2:13" ht="17.25" customHeight="1">
      <c r="B30" s="256"/>
      <c r="C30" s="81" t="str">
        <f>IF('5 Variáveis Homem'!G44=2, "sim", "não")</f>
        <v>não</v>
      </c>
      <c r="D30" s="91" t="s">
        <v>49</v>
      </c>
      <c r="E30" s="84" t="str">
        <f>IF('5 Variáveis Mulher'!G44=2, "sim", "não")</f>
        <v>não</v>
      </c>
      <c r="F30" s="257"/>
      <c r="H30" s="3" t="str">
        <f t="shared" si="16"/>
        <v>não</v>
      </c>
      <c r="I30" s="3" t="str">
        <f t="shared" si="17"/>
        <v>não</v>
      </c>
      <c r="J30" s="4" t="str">
        <f t="shared" si="18"/>
        <v>0</v>
      </c>
      <c r="K30" s="4" t="str">
        <f t="shared" si="19"/>
        <v>0</v>
      </c>
      <c r="L30" s="3">
        <f t="shared" si="20"/>
        <v>0</v>
      </c>
      <c r="M30" s="135" t="str">
        <f t="shared" si="5"/>
        <v/>
      </c>
    </row>
    <row r="31" spans="2:13" ht="17.25" customHeight="1" thickBot="1">
      <c r="B31" s="256"/>
      <c r="C31" s="96" t="str">
        <f>IF('5 Variáveis Homem'!G44=3, "sim", "não")</f>
        <v>não</v>
      </c>
      <c r="D31" s="104" t="s">
        <v>50</v>
      </c>
      <c r="E31" s="98" t="str">
        <f>IF('5 Variáveis Mulher'!G44=3, "sim", "não")</f>
        <v>não</v>
      </c>
      <c r="F31" s="257"/>
      <c r="H31" s="3" t="str">
        <f t="shared" si="16"/>
        <v>não</v>
      </c>
      <c r="I31" s="3" t="str">
        <f t="shared" si="17"/>
        <v>não</v>
      </c>
      <c r="J31" s="4" t="str">
        <f t="shared" si="18"/>
        <v>0</v>
      </c>
      <c r="K31" s="4" t="str">
        <f t="shared" si="19"/>
        <v>0</v>
      </c>
      <c r="L31" s="3">
        <f t="shared" si="20"/>
        <v>0</v>
      </c>
      <c r="M31" s="135" t="str">
        <f t="shared" si="5"/>
        <v/>
      </c>
    </row>
    <row r="32" spans="2:13" ht="17.25" customHeight="1">
      <c r="B32" s="256"/>
      <c r="C32" s="67" t="str">
        <f>IF('5 Variáveis Homem'!G47=2, "sim", "não")</f>
        <v>não</v>
      </c>
      <c r="D32" s="91" t="s">
        <v>51</v>
      </c>
      <c r="E32" s="67" t="str">
        <f>IF('5 Variáveis Mulher'!G47=2, "sim", "não")</f>
        <v>não</v>
      </c>
      <c r="F32" s="257"/>
      <c r="H32" s="3" t="str">
        <f t="shared" si="16"/>
        <v>não</v>
      </c>
      <c r="I32" s="3" t="str">
        <f t="shared" si="17"/>
        <v>não</v>
      </c>
      <c r="J32" s="4" t="str">
        <f t="shared" si="18"/>
        <v>0</v>
      </c>
      <c r="K32" s="4" t="str">
        <f t="shared" si="19"/>
        <v>0</v>
      </c>
      <c r="L32" s="3">
        <f t="shared" si="20"/>
        <v>0</v>
      </c>
      <c r="M32" s="135" t="str">
        <f t="shared" si="5"/>
        <v/>
      </c>
    </row>
    <row r="33" spans="2:13" ht="17.25" customHeight="1" thickBot="1">
      <c r="B33" s="256"/>
      <c r="C33" s="100" t="str">
        <f>IF('5 Variáveis Homem'!G31=3, "sim", "não")</f>
        <v>não</v>
      </c>
      <c r="D33" s="104" t="s">
        <v>52</v>
      </c>
      <c r="E33" s="100" t="str">
        <f>IF('5 Variáveis Mulher'!G31=3, "sim", "não")</f>
        <v>não</v>
      </c>
      <c r="F33" s="257"/>
      <c r="H33" s="3" t="str">
        <f t="shared" si="16"/>
        <v>não</v>
      </c>
      <c r="I33" s="3" t="str">
        <f t="shared" si="17"/>
        <v>não</v>
      </c>
      <c r="J33" s="4" t="str">
        <f t="shared" si="18"/>
        <v>0</v>
      </c>
      <c r="K33" s="4" t="str">
        <f t="shared" si="19"/>
        <v>0</v>
      </c>
      <c r="L33" s="3">
        <f t="shared" si="20"/>
        <v>0</v>
      </c>
      <c r="M33" s="135" t="str">
        <f t="shared" si="5"/>
        <v/>
      </c>
    </row>
    <row r="34" spans="2:13" ht="17.25" customHeight="1">
      <c r="B34" s="256"/>
      <c r="C34" s="81" t="str">
        <f>IF('5 Variáveis Homem'!G51=2, "sim", "não")</f>
        <v>não</v>
      </c>
      <c r="D34" s="91" t="s">
        <v>54</v>
      </c>
      <c r="E34" s="84" t="str">
        <f>IF('5 Variáveis Mulher'!G51=2, "sim", "não")</f>
        <v>não</v>
      </c>
      <c r="F34" s="257"/>
      <c r="H34" s="3" t="str">
        <f t="shared" si="16"/>
        <v>não</v>
      </c>
      <c r="I34" s="3" t="str">
        <f t="shared" si="17"/>
        <v>não</v>
      </c>
      <c r="J34" s="4" t="str">
        <f t="shared" si="18"/>
        <v>0</v>
      </c>
      <c r="K34" s="4" t="str">
        <f t="shared" si="19"/>
        <v>0</v>
      </c>
      <c r="L34" s="3">
        <f t="shared" si="20"/>
        <v>0</v>
      </c>
      <c r="M34" s="135" t="str">
        <f t="shared" si="5"/>
        <v/>
      </c>
    </row>
    <row r="35" spans="2:13" ht="17.25" customHeight="1" thickBot="1">
      <c r="B35" s="256"/>
      <c r="C35" s="96" t="str">
        <f>IF('5 Variáveis Homem'!G51=3, "sim", "não")</f>
        <v>não</v>
      </c>
      <c r="D35" s="104" t="s">
        <v>53</v>
      </c>
      <c r="E35" s="98" t="str">
        <f>IF('5 Variáveis Mulher'!G51=3, "sim", "não")</f>
        <v>não</v>
      </c>
      <c r="F35" s="257"/>
      <c r="H35" s="3" t="str">
        <f t="shared" si="16"/>
        <v>não</v>
      </c>
      <c r="I35" s="3" t="str">
        <f t="shared" si="17"/>
        <v>não</v>
      </c>
      <c r="J35" s="4" t="str">
        <f t="shared" si="18"/>
        <v>0</v>
      </c>
      <c r="K35" s="4" t="str">
        <f t="shared" si="19"/>
        <v>0</v>
      </c>
      <c r="L35" s="3">
        <f t="shared" si="20"/>
        <v>0</v>
      </c>
      <c r="M35" s="135" t="str">
        <f t="shared" si="5"/>
        <v/>
      </c>
    </row>
    <row r="36" spans="2:13" ht="17.25" customHeight="1">
      <c r="B36" s="256"/>
      <c r="C36" s="67" t="str">
        <f>IF('5 Variáveis Homem'!G53=2, "sim", "não")</f>
        <v>não</v>
      </c>
      <c r="D36" s="91" t="s">
        <v>55</v>
      </c>
      <c r="E36" s="67" t="str">
        <f>IF('5 Variáveis Mulher'!G53=2, "sim", "não")</f>
        <v>não</v>
      </c>
      <c r="F36" s="257"/>
      <c r="H36" s="3" t="str">
        <f t="shared" si="16"/>
        <v>não</v>
      </c>
      <c r="I36" s="3" t="str">
        <f t="shared" si="17"/>
        <v>não</v>
      </c>
      <c r="J36" s="4" t="str">
        <f t="shared" si="18"/>
        <v>0</v>
      </c>
      <c r="K36" s="4" t="str">
        <f t="shared" si="19"/>
        <v>0</v>
      </c>
      <c r="L36" s="3">
        <f t="shared" si="20"/>
        <v>0</v>
      </c>
      <c r="M36" s="135" t="str">
        <f t="shared" si="5"/>
        <v/>
      </c>
    </row>
    <row r="37" spans="2:13" ht="17.25" customHeight="1" thickBot="1">
      <c r="B37" s="256"/>
      <c r="C37" s="100" t="str">
        <f>IF('5 Variáveis Homem'!G53=3, "sim", "não")</f>
        <v>não</v>
      </c>
      <c r="D37" s="104" t="s">
        <v>56</v>
      </c>
      <c r="E37" s="100" t="str">
        <f>IF('5 Variáveis Mulher'!G53=3, "sim", "não")</f>
        <v>não</v>
      </c>
      <c r="F37" s="257"/>
      <c r="H37" s="3" t="str">
        <f t="shared" si="16"/>
        <v>não</v>
      </c>
      <c r="I37" s="3" t="str">
        <f t="shared" si="17"/>
        <v>não</v>
      </c>
      <c r="J37" s="4" t="str">
        <f t="shared" si="18"/>
        <v>0</v>
      </c>
      <c r="K37" s="4" t="str">
        <f t="shared" si="19"/>
        <v>0</v>
      </c>
      <c r="L37" s="3">
        <f t="shared" si="20"/>
        <v>0</v>
      </c>
      <c r="M37" s="135" t="str">
        <f t="shared" si="5"/>
        <v/>
      </c>
    </row>
    <row r="38" spans="2:13" ht="17.25" customHeight="1">
      <c r="B38" s="251" t="s">
        <v>57</v>
      </c>
      <c r="C38" s="81" t="str">
        <f>IF('5 Variáveis Homem'!G57=2, "sim", "não")</f>
        <v>não</v>
      </c>
      <c r="D38" s="93" t="s">
        <v>61</v>
      </c>
      <c r="E38" s="84" t="str">
        <f>IF('5 Variáveis Mulher'!G57=2, "sim", "não")</f>
        <v>não</v>
      </c>
      <c r="F38" s="258" t="s">
        <v>57</v>
      </c>
      <c r="H38" s="3" t="str">
        <f t="shared" si="16"/>
        <v>não</v>
      </c>
      <c r="I38" s="3" t="str">
        <f t="shared" si="17"/>
        <v>não</v>
      </c>
      <c r="J38" s="4" t="str">
        <f t="shared" si="18"/>
        <v>0</v>
      </c>
      <c r="K38" s="4" t="str">
        <f t="shared" si="19"/>
        <v>0</v>
      </c>
      <c r="L38" s="3">
        <f t="shared" si="20"/>
        <v>0</v>
      </c>
      <c r="M38" s="135" t="str">
        <f t="shared" si="5"/>
        <v/>
      </c>
    </row>
    <row r="39" spans="2:13" ht="17.25" customHeight="1" thickBot="1">
      <c r="B39" s="251"/>
      <c r="C39" s="96" t="str">
        <f>IF('5 Variáveis Homem'!G57=3, "sim", "não")</f>
        <v>não</v>
      </c>
      <c r="D39" s="105" t="s">
        <v>62</v>
      </c>
      <c r="E39" s="98" t="str">
        <f>IF('5 Variáveis Mulher'!G57=3, "sim", "não")</f>
        <v>não</v>
      </c>
      <c r="F39" s="258"/>
      <c r="H39" s="3" t="str">
        <f t="shared" si="16"/>
        <v>não</v>
      </c>
      <c r="I39" s="3" t="str">
        <f t="shared" si="17"/>
        <v>não</v>
      </c>
      <c r="J39" s="4" t="str">
        <f t="shared" si="18"/>
        <v>0</v>
      </c>
      <c r="K39" s="4" t="str">
        <f t="shared" si="19"/>
        <v>0</v>
      </c>
      <c r="L39" s="3">
        <f t="shared" si="20"/>
        <v>0</v>
      </c>
      <c r="M39" s="135" t="str">
        <f t="shared" si="5"/>
        <v/>
      </c>
    </row>
    <row r="40" spans="2:13" ht="17.25" customHeight="1">
      <c r="B40" s="251"/>
      <c r="C40" s="67" t="str">
        <f>IF('5 Variáveis Homem'!G60=2, "sim", "não")</f>
        <v>não</v>
      </c>
      <c r="D40" s="92" t="s">
        <v>72</v>
      </c>
      <c r="E40" s="67" t="str">
        <f>IF('5 Variáveis Mulher'!G60=2, "sim", "não")</f>
        <v>não</v>
      </c>
      <c r="F40" s="258"/>
      <c r="H40" s="3" t="str">
        <f t="shared" si="16"/>
        <v>não</v>
      </c>
      <c r="I40" s="3" t="str">
        <f t="shared" si="17"/>
        <v>não</v>
      </c>
      <c r="J40" s="4" t="str">
        <f t="shared" si="18"/>
        <v>0</v>
      </c>
      <c r="K40" s="4" t="str">
        <f t="shared" si="19"/>
        <v>0</v>
      </c>
      <c r="L40" s="3">
        <f t="shared" si="20"/>
        <v>0</v>
      </c>
      <c r="M40" s="135" t="str">
        <f t="shared" si="5"/>
        <v/>
      </c>
    </row>
    <row r="41" spans="2:13" ht="17.25" customHeight="1" thickBot="1">
      <c r="B41" s="251"/>
      <c r="C41" s="100" t="str">
        <f>IF('5 Variáveis Homem'!G60=3, "sim", "não")</f>
        <v>não</v>
      </c>
      <c r="D41" s="106" t="s">
        <v>73</v>
      </c>
      <c r="E41" s="100" t="str">
        <f>IF('5 Variáveis Mulher'!G60=3, "sim", "não")</f>
        <v>não</v>
      </c>
      <c r="F41" s="258"/>
      <c r="H41" s="3" t="str">
        <f t="shared" si="16"/>
        <v>não</v>
      </c>
      <c r="I41" s="3" t="str">
        <f t="shared" si="17"/>
        <v>não</v>
      </c>
      <c r="J41" s="4" t="str">
        <f t="shared" si="18"/>
        <v>0</v>
      </c>
      <c r="K41" s="4" t="str">
        <f t="shared" si="19"/>
        <v>0</v>
      </c>
      <c r="L41" s="3">
        <f t="shared" si="20"/>
        <v>0</v>
      </c>
      <c r="M41" s="135" t="str">
        <f t="shared" si="5"/>
        <v/>
      </c>
    </row>
    <row r="42" spans="2:13" ht="17.25" customHeight="1">
      <c r="B42" s="251"/>
      <c r="C42" s="81" t="str">
        <f>IF('5 Variáveis Homem'!G63=2, "sim", "não")</f>
        <v>não</v>
      </c>
      <c r="D42" s="103" t="s">
        <v>74</v>
      </c>
      <c r="E42" s="84" t="str">
        <f>IF('5 Variáveis Mulher'!G63=2, "sim", "não")</f>
        <v>não</v>
      </c>
      <c r="F42" s="258"/>
      <c r="H42" s="3" t="str">
        <f t="shared" si="16"/>
        <v>não</v>
      </c>
      <c r="I42" s="3" t="str">
        <f t="shared" si="17"/>
        <v>não</v>
      </c>
      <c r="J42" s="4" t="str">
        <f t="shared" si="18"/>
        <v>0</v>
      </c>
      <c r="K42" s="4" t="str">
        <f t="shared" si="19"/>
        <v>0</v>
      </c>
      <c r="L42" s="3">
        <f t="shared" si="20"/>
        <v>0</v>
      </c>
      <c r="M42" s="135" t="str">
        <f t="shared" si="5"/>
        <v/>
      </c>
    </row>
    <row r="43" spans="2:13" ht="17.25" customHeight="1">
      <c r="B43" s="251"/>
      <c r="C43" s="81" t="str">
        <f>IF('5 Variáveis Homem'!G63=3, "sim", "não")</f>
        <v>não</v>
      </c>
      <c r="D43" s="92" t="s">
        <v>75</v>
      </c>
      <c r="E43" s="84" t="str">
        <f>IF('5 Variáveis Mulher'!G63=3, "sim", "não")</f>
        <v>não</v>
      </c>
      <c r="F43" s="258"/>
      <c r="H43" s="3" t="str">
        <f t="shared" si="16"/>
        <v>não</v>
      </c>
      <c r="I43" s="3" t="str">
        <f t="shared" si="17"/>
        <v>não</v>
      </c>
      <c r="J43" s="4" t="str">
        <f t="shared" si="18"/>
        <v>0</v>
      </c>
      <c r="K43" s="4" t="str">
        <f t="shared" si="19"/>
        <v>0</v>
      </c>
      <c r="L43" s="3">
        <f t="shared" si="20"/>
        <v>0</v>
      </c>
      <c r="M43" s="135" t="str">
        <f t="shared" si="5"/>
        <v/>
      </c>
    </row>
    <row r="44" spans="2:13" ht="17.25" customHeight="1" thickBot="1">
      <c r="B44" s="251"/>
      <c r="C44" s="96" t="str">
        <f>IF('5 Variáveis Homem'!G63=4, "sim", "não")</f>
        <v>não</v>
      </c>
      <c r="D44" s="106" t="s">
        <v>76</v>
      </c>
      <c r="E44" s="98" t="str">
        <f>IF('5 Variáveis Mulher'!G63=4, "sim", "não")</f>
        <v>não</v>
      </c>
      <c r="F44" s="258"/>
      <c r="H44" s="3" t="str">
        <f t="shared" si="16"/>
        <v>não</v>
      </c>
      <c r="I44" s="3" t="str">
        <f t="shared" si="17"/>
        <v>não</v>
      </c>
      <c r="J44" s="4" t="str">
        <f t="shared" si="18"/>
        <v>0</v>
      </c>
      <c r="K44" s="4" t="str">
        <f t="shared" si="19"/>
        <v>0</v>
      </c>
      <c r="L44" s="3">
        <f t="shared" si="20"/>
        <v>0</v>
      </c>
      <c r="M44" s="135" t="str">
        <f t="shared" si="5"/>
        <v/>
      </c>
    </row>
    <row r="45" spans="2:13" ht="17.25" customHeight="1">
      <c r="B45" s="251"/>
      <c r="C45" s="67" t="str">
        <f>IF('5 Variáveis Homem'!G67=2, "sim", "não")</f>
        <v>não</v>
      </c>
      <c r="D45" s="93" t="s">
        <v>92</v>
      </c>
      <c r="E45" s="67" t="str">
        <f>IF('5 Variáveis Mulher'!G67=2, "sim", "não")</f>
        <v>não</v>
      </c>
      <c r="F45" s="258"/>
      <c r="H45" s="3" t="str">
        <f t="shared" si="16"/>
        <v>não</v>
      </c>
      <c r="I45" s="3" t="str">
        <f t="shared" si="17"/>
        <v>não</v>
      </c>
      <c r="J45" s="4" t="str">
        <f t="shared" si="18"/>
        <v>0</v>
      </c>
      <c r="K45" s="4" t="str">
        <f t="shared" si="19"/>
        <v>0</v>
      </c>
      <c r="L45" s="3">
        <f t="shared" si="20"/>
        <v>0</v>
      </c>
      <c r="M45" s="135" t="str">
        <f t="shared" si="5"/>
        <v/>
      </c>
    </row>
    <row r="46" spans="2:13" ht="17.25" customHeight="1" thickBot="1">
      <c r="B46" s="251"/>
      <c r="C46" s="100" t="str">
        <f>IF('5 Variáveis Homem'!G67=3, "sim", "não")</f>
        <v>não</v>
      </c>
      <c r="D46" s="105" t="s">
        <v>93</v>
      </c>
      <c r="E46" s="100" t="str">
        <f>IF('5 Variáveis Mulher'!G67=3, "sim", "não")</f>
        <v>não</v>
      </c>
      <c r="F46" s="258"/>
      <c r="H46" s="3" t="str">
        <f t="shared" si="16"/>
        <v>não</v>
      </c>
      <c r="I46" s="3" t="str">
        <f t="shared" si="17"/>
        <v>não</v>
      </c>
      <c r="J46" s="4" t="str">
        <f t="shared" si="18"/>
        <v>0</v>
      </c>
      <c r="K46" s="4" t="str">
        <f t="shared" si="19"/>
        <v>0</v>
      </c>
      <c r="L46" s="3">
        <f t="shared" si="20"/>
        <v>0</v>
      </c>
      <c r="M46" s="135" t="str">
        <f t="shared" si="5"/>
        <v/>
      </c>
    </row>
    <row r="47" spans="2:13" ht="17.25" customHeight="1">
      <c r="B47" s="251"/>
      <c r="C47" s="81" t="str">
        <f>IF('5 Variáveis Homem'!G70=2, "sim", "não")</f>
        <v>não</v>
      </c>
      <c r="D47" s="92" t="s">
        <v>79</v>
      </c>
      <c r="E47" s="84" t="str">
        <f>IF('5 Variáveis Mulher'!G70=2, "sim", "não")</f>
        <v>não</v>
      </c>
      <c r="F47" s="258"/>
      <c r="H47" s="3" t="str">
        <f t="shared" si="16"/>
        <v>não</v>
      </c>
      <c r="I47" s="3" t="str">
        <f t="shared" si="17"/>
        <v>não</v>
      </c>
      <c r="J47" s="4" t="str">
        <f t="shared" si="18"/>
        <v>0</v>
      </c>
      <c r="K47" s="4" t="str">
        <f t="shared" si="19"/>
        <v>0</v>
      </c>
      <c r="L47" s="3">
        <f t="shared" si="20"/>
        <v>0</v>
      </c>
      <c r="M47" s="135" t="str">
        <f t="shared" si="5"/>
        <v/>
      </c>
    </row>
    <row r="48" spans="2:13" ht="17.25" customHeight="1" thickBot="1">
      <c r="B48" s="251"/>
      <c r="C48" s="96" t="str">
        <f>IF('5 Variáveis Homem'!G70=3, "sim", "não")</f>
        <v>não</v>
      </c>
      <c r="D48" s="106" t="s">
        <v>80</v>
      </c>
      <c r="E48" s="98" t="str">
        <f>IF('5 Variáveis Mulher'!G70=3, "sim", "não")</f>
        <v>não</v>
      </c>
      <c r="F48" s="258"/>
      <c r="H48" s="3" t="str">
        <f t="shared" si="16"/>
        <v>não</v>
      </c>
      <c r="I48" s="3" t="str">
        <f t="shared" si="17"/>
        <v>não</v>
      </c>
      <c r="J48" s="4" t="str">
        <f t="shared" si="18"/>
        <v>0</v>
      </c>
      <c r="K48" s="4" t="str">
        <f t="shared" si="19"/>
        <v>0</v>
      </c>
      <c r="L48" s="3">
        <f t="shared" si="20"/>
        <v>0</v>
      </c>
      <c r="M48" s="135" t="str">
        <f t="shared" si="5"/>
        <v/>
      </c>
    </row>
    <row r="49" spans="2:13" ht="17.25" customHeight="1">
      <c r="B49" s="252" t="s">
        <v>81</v>
      </c>
      <c r="C49" s="67" t="str">
        <f>IF('5 Variáveis Homem'!G73=2, "sim", "não")</f>
        <v>não</v>
      </c>
      <c r="D49" s="94" t="s">
        <v>82</v>
      </c>
      <c r="E49" s="67" t="str">
        <f>IF('5 Variáveis Mulher'!G73=2, "sim", "não")</f>
        <v>não</v>
      </c>
      <c r="F49" s="259" t="s">
        <v>81</v>
      </c>
      <c r="H49" s="3" t="str">
        <f t="shared" si="16"/>
        <v>não</v>
      </c>
      <c r="I49" s="3" t="str">
        <f t="shared" si="17"/>
        <v>não</v>
      </c>
      <c r="J49" s="4" t="str">
        <f t="shared" si="18"/>
        <v>0</v>
      </c>
      <c r="K49" s="4" t="str">
        <f t="shared" si="19"/>
        <v>0</v>
      </c>
      <c r="L49" s="3">
        <f t="shared" si="20"/>
        <v>0</v>
      </c>
      <c r="M49" s="135" t="str">
        <f t="shared" si="5"/>
        <v/>
      </c>
    </row>
    <row r="50" spans="2:13" ht="17.25" customHeight="1" thickBot="1">
      <c r="B50" s="252"/>
      <c r="C50" s="100" t="str">
        <f>IF('5 Variáveis Homem'!G73=3, "sim", "não")</f>
        <v>não</v>
      </c>
      <c r="D50" s="107" t="s">
        <v>83</v>
      </c>
      <c r="E50" s="100" t="str">
        <f>IF('5 Variáveis Mulher'!G73=3, "sim", "não")</f>
        <v>não</v>
      </c>
      <c r="F50" s="259"/>
      <c r="H50" s="3" t="str">
        <f t="shared" si="16"/>
        <v>não</v>
      </c>
      <c r="I50" s="3" t="str">
        <f t="shared" si="17"/>
        <v>não</v>
      </c>
      <c r="J50" s="4" t="str">
        <f t="shared" si="18"/>
        <v>0</v>
      </c>
      <c r="K50" s="4" t="str">
        <f t="shared" si="19"/>
        <v>0</v>
      </c>
      <c r="L50" s="3">
        <f t="shared" si="20"/>
        <v>0</v>
      </c>
      <c r="M50" s="135" t="str">
        <f t="shared" si="5"/>
        <v/>
      </c>
    </row>
    <row r="51" spans="2:13" ht="17.25" customHeight="1">
      <c r="B51" s="252"/>
      <c r="C51" s="81" t="str">
        <f>IF('5 Variáveis Homem'!G77=2, "sim", "não")</f>
        <v>não</v>
      </c>
      <c r="D51" s="94" t="s">
        <v>84</v>
      </c>
      <c r="E51" s="84" t="str">
        <f>IF('5 Variáveis Mulher'!G77=2, "sim", "não")</f>
        <v>não</v>
      </c>
      <c r="F51" s="259"/>
      <c r="H51" s="3" t="str">
        <f t="shared" si="16"/>
        <v>não</v>
      </c>
      <c r="I51" s="3" t="str">
        <f t="shared" si="17"/>
        <v>não</v>
      </c>
      <c r="J51" s="4" t="str">
        <f t="shared" si="18"/>
        <v>0</v>
      </c>
      <c r="K51" s="4" t="str">
        <f t="shared" si="19"/>
        <v>0</v>
      </c>
      <c r="L51" s="3">
        <f t="shared" si="20"/>
        <v>0</v>
      </c>
      <c r="M51" s="135" t="str">
        <f t="shared" si="5"/>
        <v/>
      </c>
    </row>
    <row r="52" spans="2:13" ht="17.25" customHeight="1" thickBot="1">
      <c r="B52" s="252"/>
      <c r="C52" s="96" t="str">
        <f>IF('5 Variáveis Homem'!G77=3, "sim", "não")</f>
        <v>não</v>
      </c>
      <c r="D52" s="107" t="s">
        <v>85</v>
      </c>
      <c r="E52" s="98" t="str">
        <f>IF('5 Variáveis Mulher'!G77=3, "sim", "não")</f>
        <v>não</v>
      </c>
      <c r="F52" s="259"/>
      <c r="H52" s="3" t="str">
        <f t="shared" si="16"/>
        <v>não</v>
      </c>
      <c r="I52" s="3" t="str">
        <f t="shared" si="17"/>
        <v>não</v>
      </c>
      <c r="J52" s="4" t="str">
        <f t="shared" si="18"/>
        <v>0</v>
      </c>
      <c r="K52" s="4" t="str">
        <f t="shared" si="19"/>
        <v>0</v>
      </c>
      <c r="L52" s="3">
        <f t="shared" si="20"/>
        <v>0</v>
      </c>
      <c r="M52" s="135" t="str">
        <f t="shared" si="5"/>
        <v/>
      </c>
    </row>
    <row r="53" spans="2:13" ht="17.25" customHeight="1">
      <c r="B53" s="252"/>
      <c r="C53" s="67" t="str">
        <f>IF('5 Variáveis Homem'!G80=2, "sim", "não")</f>
        <v>não</v>
      </c>
      <c r="D53" s="94" t="s">
        <v>86</v>
      </c>
      <c r="E53" s="67" t="str">
        <f>IF('5 Variáveis Mulher'!G80=2, "sim", "não")</f>
        <v>não</v>
      </c>
      <c r="F53" s="259"/>
      <c r="H53" s="3" t="str">
        <f t="shared" si="16"/>
        <v>não</v>
      </c>
      <c r="I53" s="3" t="str">
        <f t="shared" si="17"/>
        <v>não</v>
      </c>
      <c r="J53" s="4" t="str">
        <f t="shared" si="18"/>
        <v>0</v>
      </c>
      <c r="K53" s="4" t="str">
        <f t="shared" si="19"/>
        <v>0</v>
      </c>
      <c r="L53" s="3">
        <f t="shared" si="20"/>
        <v>0</v>
      </c>
      <c r="M53" s="135" t="str">
        <f t="shared" si="5"/>
        <v/>
      </c>
    </row>
    <row r="54" spans="2:13" ht="17.25" customHeight="1" thickBot="1">
      <c r="B54" s="252"/>
      <c r="C54" s="100" t="str">
        <f>IF('5 Variáveis Homem'!G80=3, "sim", "não")</f>
        <v>não</v>
      </c>
      <c r="D54" s="107" t="s">
        <v>87</v>
      </c>
      <c r="E54" s="100" t="str">
        <f>IF('5 Variáveis Mulher'!G80=3, "sim", "não")</f>
        <v>não</v>
      </c>
      <c r="F54" s="259"/>
      <c r="H54" s="3" t="str">
        <f t="shared" si="16"/>
        <v>não</v>
      </c>
      <c r="I54" s="3" t="str">
        <f t="shared" si="17"/>
        <v>não</v>
      </c>
      <c r="J54" s="4" t="str">
        <f t="shared" si="18"/>
        <v>0</v>
      </c>
      <c r="K54" s="4" t="str">
        <f t="shared" si="19"/>
        <v>0</v>
      </c>
      <c r="L54" s="3">
        <f t="shared" si="20"/>
        <v>0</v>
      </c>
      <c r="M54" s="135" t="str">
        <f t="shared" si="5"/>
        <v/>
      </c>
    </row>
    <row r="55" spans="2:13" ht="17.25" customHeight="1">
      <c r="B55" s="252"/>
      <c r="C55" s="81" t="str">
        <f>IF('5 Variáveis Homem'!G83=2, "sim", "não")</f>
        <v>não</v>
      </c>
      <c r="D55" s="94" t="s">
        <v>88</v>
      </c>
      <c r="E55" s="84" t="str">
        <f>IF('5 Variáveis Mulher'!G83=2, "sim", "não")</f>
        <v>não</v>
      </c>
      <c r="F55" s="259"/>
      <c r="H55" s="3" t="str">
        <f t="shared" si="16"/>
        <v>não</v>
      </c>
      <c r="I55" s="3" t="str">
        <f t="shared" si="17"/>
        <v>não</v>
      </c>
      <c r="J55" s="4" t="str">
        <f t="shared" si="18"/>
        <v>0</v>
      </c>
      <c r="K55" s="4" t="str">
        <f t="shared" si="19"/>
        <v>0</v>
      </c>
      <c r="L55" s="3">
        <f t="shared" si="20"/>
        <v>0</v>
      </c>
      <c r="M55" s="135" t="str">
        <f t="shared" si="5"/>
        <v/>
      </c>
    </row>
    <row r="56" spans="2:13" ht="17.25" customHeight="1" thickBot="1">
      <c r="B56" s="252"/>
      <c r="C56" s="96" t="str">
        <f>IF('5 Variáveis Homem'!G83=3, "sim", "não")</f>
        <v>não</v>
      </c>
      <c r="D56" s="107" t="s">
        <v>89</v>
      </c>
      <c r="E56" s="98" t="str">
        <f>IF('5 Variáveis Mulher'!G83=3, "sim", "não")</f>
        <v>não</v>
      </c>
      <c r="F56" s="259"/>
      <c r="H56" s="3" t="str">
        <f t="shared" si="16"/>
        <v>não</v>
      </c>
      <c r="I56" s="3" t="str">
        <f t="shared" si="17"/>
        <v>não</v>
      </c>
      <c r="J56" s="4" t="str">
        <f t="shared" si="18"/>
        <v>0</v>
      </c>
      <c r="K56" s="4" t="str">
        <f t="shared" si="19"/>
        <v>0</v>
      </c>
      <c r="L56" s="3">
        <f t="shared" si="20"/>
        <v>0</v>
      </c>
      <c r="M56" s="135" t="str">
        <f t="shared" si="5"/>
        <v/>
      </c>
    </row>
    <row r="57" spans="2:13" ht="17.25" customHeight="1">
      <c r="B57" s="252"/>
      <c r="C57" s="67" t="str">
        <f>IF('5 Variáveis Homem'!G86=2, "sim", "não")</f>
        <v>não</v>
      </c>
      <c r="D57" s="94" t="s">
        <v>90</v>
      </c>
      <c r="E57" s="67" t="str">
        <f>IF('5 Variáveis Mulher'!G86=2, "sim", "não")</f>
        <v>não</v>
      </c>
      <c r="F57" s="259"/>
      <c r="H57" s="3" t="str">
        <f t="shared" si="16"/>
        <v>não</v>
      </c>
      <c r="I57" s="3" t="str">
        <f t="shared" si="17"/>
        <v>não</v>
      </c>
      <c r="J57" s="4" t="str">
        <f t="shared" si="18"/>
        <v>0</v>
      </c>
      <c r="K57" s="4" t="str">
        <f t="shared" si="19"/>
        <v>0</v>
      </c>
      <c r="L57" s="3">
        <f t="shared" si="20"/>
        <v>0</v>
      </c>
      <c r="M57" s="135" t="str">
        <f t="shared" si="5"/>
        <v/>
      </c>
    </row>
    <row r="58" spans="2:13" ht="17.25" customHeight="1" thickBot="1">
      <c r="B58" s="252"/>
      <c r="C58" s="100" t="str">
        <f>IF('5 Variáveis Homem'!G86=3, "sim", "não")</f>
        <v>não</v>
      </c>
      <c r="D58" s="107" t="s">
        <v>91</v>
      </c>
      <c r="E58" s="100" t="str">
        <f>IF('5 Variáveis Mulher'!G86=3, "sim", "não")</f>
        <v>não</v>
      </c>
      <c r="F58" s="259"/>
      <c r="H58" s="3" t="str">
        <f t="shared" si="16"/>
        <v>não</v>
      </c>
      <c r="I58" s="3" t="str">
        <f t="shared" si="17"/>
        <v>não</v>
      </c>
      <c r="J58" s="4" t="str">
        <f t="shared" si="18"/>
        <v>0</v>
      </c>
      <c r="K58" s="4" t="str">
        <f t="shared" si="19"/>
        <v>0</v>
      </c>
      <c r="L58" s="3">
        <f t="shared" si="20"/>
        <v>0</v>
      </c>
      <c r="M58" s="135" t="str">
        <f t="shared" si="5"/>
        <v/>
      </c>
    </row>
    <row r="79" spans="4:5">
      <c r="E79" s="142"/>
    </row>
    <row r="80" spans="4:5">
      <c r="D80" s="69" t="s">
        <v>212</v>
      </c>
      <c r="E80" s="174">
        <f>COUNTIF(M4:M58, "convergência")</f>
        <v>0</v>
      </c>
    </row>
    <row r="81" spans="4:5">
      <c r="D81" s="69" t="s">
        <v>213</v>
      </c>
      <c r="E81" s="174">
        <f>26-E80</f>
        <v>26</v>
      </c>
    </row>
    <row r="82" spans="4:5">
      <c r="E82" s="142"/>
    </row>
  </sheetData>
  <sheetProtection password="CFC0" sheet="1" objects="1" scenarios="1"/>
  <mergeCells count="13">
    <mergeCell ref="F14:F27"/>
    <mergeCell ref="B38:B48"/>
    <mergeCell ref="B49:B58"/>
    <mergeCell ref="A1:G1"/>
    <mergeCell ref="B3:C3"/>
    <mergeCell ref="E3:F3"/>
    <mergeCell ref="B28:B37"/>
    <mergeCell ref="F28:F37"/>
    <mergeCell ref="F38:F48"/>
    <mergeCell ref="F49:F58"/>
    <mergeCell ref="B4:B13"/>
    <mergeCell ref="F4:F13"/>
    <mergeCell ref="B14:B27"/>
  </mergeCells>
  <conditionalFormatting sqref="D2:D3 D59:D79 D82:D1048576">
    <cfRule type="duplicateValues" dxfId="21" priority="37"/>
  </conditionalFormatting>
  <conditionalFormatting sqref="C4:C58 E4:E57">
    <cfRule type="cellIs" dxfId="20" priority="6" operator="equal">
      <formula>"SIM"</formula>
    </cfRule>
  </conditionalFormatting>
  <conditionalFormatting sqref="M4:M58">
    <cfRule type="cellIs" dxfId="19" priority="1" operator="equal">
      <formula>"Convergência"</formula>
    </cfRule>
  </conditionalFormatting>
  <pageMargins left="0.511811024" right="0.511811024" top="0.78740157499999996" bottom="0.78740157499999996" header="0.31496062000000002" footer="0.31496062000000002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B1:K55"/>
  <sheetViews>
    <sheetView showGridLines="0" zoomScaleNormal="100" workbookViewId="0">
      <pane ySplit="3" topLeftCell="A4" activePane="bottomLeft" state="frozen"/>
      <selection activeCell="B1" sqref="B1"/>
      <selection pane="bottomLeft" activeCell="K42" sqref="K42"/>
    </sheetView>
  </sheetViews>
  <sheetFormatPr defaultRowHeight="12.75"/>
  <cols>
    <col min="1" max="1" width="3.85546875" customWidth="1"/>
    <col min="2" max="2" width="21.28515625" style="64" customWidth="1"/>
    <col min="3" max="3" width="3.28515625" style="1" customWidth="1"/>
    <col min="4" max="4" width="4.7109375" style="1" customWidth="1"/>
    <col min="5" max="5" width="3.28515625" style="1" customWidth="1"/>
    <col min="6" max="6" width="20.85546875" style="63" customWidth="1"/>
    <col min="7" max="7" width="20.85546875" customWidth="1"/>
    <col min="8" max="8" width="3.28515625" customWidth="1"/>
    <col min="9" max="9" width="4.7109375" customWidth="1"/>
    <col min="10" max="10" width="3.28515625" customWidth="1"/>
    <col min="11" max="11" width="20.85546875" customWidth="1"/>
    <col min="12" max="12" width="3.42578125" customWidth="1"/>
  </cols>
  <sheetData>
    <row r="1" spans="2:11" ht="18">
      <c r="B1" s="231" t="s">
        <v>476</v>
      </c>
      <c r="C1" s="231"/>
      <c r="D1" s="231"/>
      <c r="E1" s="231"/>
      <c r="F1" s="231"/>
      <c r="G1" s="231"/>
      <c r="H1" s="231"/>
      <c r="I1" s="231"/>
      <c r="J1" s="231"/>
      <c r="K1" s="231"/>
    </row>
    <row r="2" spans="2:11">
      <c r="B2" s="265" t="s">
        <v>196</v>
      </c>
      <c r="C2" s="265"/>
      <c r="D2" s="265"/>
      <c r="E2" s="265"/>
      <c r="F2" s="265"/>
      <c r="G2" s="265"/>
      <c r="H2" s="265"/>
      <c r="I2" s="265"/>
      <c r="J2" s="265"/>
      <c r="K2" s="265"/>
    </row>
    <row r="3" spans="2:11" s="68" customFormat="1" ht="17.25" customHeight="1" thickBot="1">
      <c r="B3" s="263" t="s">
        <v>194</v>
      </c>
      <c r="C3" s="263"/>
      <c r="D3" s="71" t="s">
        <v>197</v>
      </c>
      <c r="E3" s="264" t="s">
        <v>195</v>
      </c>
      <c r="F3" s="264"/>
      <c r="G3" s="263" t="s">
        <v>194</v>
      </c>
      <c r="H3" s="263"/>
      <c r="I3" s="71" t="s">
        <v>197</v>
      </c>
      <c r="J3" s="264" t="s">
        <v>195</v>
      </c>
      <c r="K3" s="264"/>
    </row>
    <row r="4" spans="2:11" s="188" customFormat="1" ht="3.75" customHeight="1">
      <c r="B4" s="186"/>
      <c r="C4" s="186"/>
      <c r="D4" s="187"/>
      <c r="E4" s="186"/>
      <c r="F4" s="186"/>
      <c r="G4" s="186"/>
      <c r="H4" s="186"/>
      <c r="I4" s="187"/>
      <c r="J4" s="186"/>
      <c r="K4" s="186"/>
    </row>
    <row r="5" spans="2:11" ht="17.25" customHeight="1">
      <c r="B5" s="65" t="s">
        <v>94</v>
      </c>
      <c r="C5" s="72"/>
      <c r="D5" s="67">
        <v>1</v>
      </c>
      <c r="E5" s="37"/>
      <c r="F5" s="66" t="s">
        <v>95</v>
      </c>
      <c r="G5" s="65" t="s">
        <v>140</v>
      </c>
      <c r="H5" s="72"/>
      <c r="I5" s="67">
        <v>26</v>
      </c>
      <c r="J5" s="72"/>
      <c r="K5" s="66" t="s">
        <v>141</v>
      </c>
    </row>
    <row r="6" spans="2:11" ht="17.25" customHeight="1">
      <c r="B6" s="65" t="s">
        <v>96</v>
      </c>
      <c r="C6" s="37"/>
      <c r="D6" s="67">
        <v>2</v>
      </c>
      <c r="E6" s="72"/>
      <c r="F6" s="66" t="s">
        <v>97</v>
      </c>
      <c r="G6" s="65" t="s">
        <v>142</v>
      </c>
      <c r="H6" s="72"/>
      <c r="I6" s="67">
        <v>27</v>
      </c>
      <c r="J6" s="72"/>
      <c r="K6" s="66" t="s">
        <v>143</v>
      </c>
    </row>
    <row r="7" spans="2:11" ht="17.25" customHeight="1">
      <c r="B7" s="65" t="s">
        <v>98</v>
      </c>
      <c r="C7" s="37"/>
      <c r="D7" s="67">
        <v>3</v>
      </c>
      <c r="E7" s="37"/>
      <c r="F7" s="66" t="s">
        <v>187</v>
      </c>
      <c r="G7" s="65" t="s">
        <v>144</v>
      </c>
      <c r="H7" s="37"/>
      <c r="I7" s="67">
        <v>28</v>
      </c>
      <c r="J7" s="37"/>
      <c r="K7" s="66" t="s">
        <v>145</v>
      </c>
    </row>
    <row r="8" spans="2:11" ht="17.25" customHeight="1">
      <c r="B8" s="65" t="s">
        <v>188</v>
      </c>
      <c r="C8" s="37"/>
      <c r="D8" s="67">
        <v>4</v>
      </c>
      <c r="E8" s="37"/>
      <c r="F8" s="66" t="s">
        <v>99</v>
      </c>
      <c r="G8" s="65" t="s">
        <v>146</v>
      </c>
      <c r="H8" s="37"/>
      <c r="I8" s="67">
        <v>29</v>
      </c>
      <c r="J8" s="37"/>
      <c r="K8" s="66" t="s">
        <v>147</v>
      </c>
    </row>
    <row r="9" spans="2:11" ht="17.25" customHeight="1">
      <c r="B9" s="65" t="s">
        <v>100</v>
      </c>
      <c r="C9" s="72"/>
      <c r="D9" s="67">
        <v>5</v>
      </c>
      <c r="E9" s="37"/>
      <c r="F9" s="66" t="s">
        <v>101</v>
      </c>
      <c r="G9" s="65" t="s">
        <v>191</v>
      </c>
      <c r="H9" s="37"/>
      <c r="I9" s="67">
        <v>30</v>
      </c>
      <c r="J9" s="37"/>
      <c r="K9" s="66" t="s">
        <v>192</v>
      </c>
    </row>
    <row r="10" spans="2:11" ht="17.25" customHeight="1">
      <c r="B10" s="65" t="s">
        <v>102</v>
      </c>
      <c r="C10" s="72"/>
      <c r="D10" s="67">
        <v>6</v>
      </c>
      <c r="E10" s="37"/>
      <c r="F10" s="66" t="s">
        <v>103</v>
      </c>
      <c r="G10" s="65" t="s">
        <v>148</v>
      </c>
      <c r="H10" s="37"/>
      <c r="I10" s="67">
        <v>31</v>
      </c>
      <c r="J10" s="37"/>
      <c r="K10" s="66" t="s">
        <v>149</v>
      </c>
    </row>
    <row r="11" spans="2:11" ht="17.25" customHeight="1">
      <c r="B11" s="65" t="s">
        <v>104</v>
      </c>
      <c r="C11" s="72"/>
      <c r="D11" s="67">
        <v>7</v>
      </c>
      <c r="E11" s="37"/>
      <c r="F11" s="66" t="s">
        <v>189</v>
      </c>
      <c r="G11" s="65" t="s">
        <v>150</v>
      </c>
      <c r="H11" s="37"/>
      <c r="I11" s="67">
        <v>32</v>
      </c>
      <c r="J11" s="37"/>
      <c r="K11" s="66" t="s">
        <v>151</v>
      </c>
    </row>
    <row r="12" spans="2:11" ht="17.25" customHeight="1">
      <c r="B12" s="65" t="s">
        <v>105</v>
      </c>
      <c r="C12" s="72"/>
      <c r="D12" s="67">
        <v>8</v>
      </c>
      <c r="E12" s="37"/>
      <c r="F12" s="66" t="s">
        <v>106</v>
      </c>
      <c r="G12" s="65" t="s">
        <v>152</v>
      </c>
      <c r="H12" s="37"/>
      <c r="I12" s="67">
        <v>33</v>
      </c>
      <c r="J12" s="37"/>
      <c r="K12" s="66" t="s">
        <v>153</v>
      </c>
    </row>
    <row r="13" spans="2:11" ht="17.25" customHeight="1">
      <c r="B13" s="65" t="s">
        <v>107</v>
      </c>
      <c r="C13" s="72"/>
      <c r="D13" s="67">
        <v>9</v>
      </c>
      <c r="E13" s="37"/>
      <c r="F13" s="66" t="s">
        <v>108</v>
      </c>
      <c r="G13" s="65" t="s">
        <v>154</v>
      </c>
      <c r="H13" s="37"/>
      <c r="I13" s="67">
        <v>34</v>
      </c>
      <c r="J13" s="72"/>
      <c r="K13" s="66" t="s">
        <v>155</v>
      </c>
    </row>
    <row r="14" spans="2:11" ht="17.25" customHeight="1">
      <c r="B14" s="65" t="s">
        <v>109</v>
      </c>
      <c r="C14" s="72"/>
      <c r="D14" s="67">
        <v>10</v>
      </c>
      <c r="E14" s="37"/>
      <c r="F14" s="66" t="s">
        <v>110</v>
      </c>
      <c r="G14" s="65" t="s">
        <v>156</v>
      </c>
      <c r="H14" s="37"/>
      <c r="I14" s="67">
        <v>35</v>
      </c>
      <c r="J14" s="72"/>
      <c r="K14" s="66" t="s">
        <v>157</v>
      </c>
    </row>
    <row r="15" spans="2:11" ht="17.25" customHeight="1">
      <c r="B15" s="65" t="s">
        <v>111</v>
      </c>
      <c r="C15" s="72"/>
      <c r="D15" s="67">
        <v>11</v>
      </c>
      <c r="E15" s="37"/>
      <c r="F15" s="66" t="s">
        <v>112</v>
      </c>
      <c r="G15" s="65" t="s">
        <v>158</v>
      </c>
      <c r="H15" s="37"/>
      <c r="I15" s="67">
        <v>36</v>
      </c>
      <c r="J15" s="72"/>
      <c r="K15" s="66" t="s">
        <v>193</v>
      </c>
    </row>
    <row r="16" spans="2:11" ht="17.25" customHeight="1">
      <c r="B16" s="65" t="s">
        <v>113</v>
      </c>
      <c r="C16" s="72"/>
      <c r="D16" s="67">
        <v>12</v>
      </c>
      <c r="E16" s="37"/>
      <c r="F16" s="66" t="s">
        <v>114</v>
      </c>
      <c r="G16" s="65" t="s">
        <v>159</v>
      </c>
      <c r="H16" s="37"/>
      <c r="I16" s="67">
        <v>37</v>
      </c>
      <c r="J16" s="72"/>
      <c r="K16" s="66" t="s">
        <v>160</v>
      </c>
    </row>
    <row r="17" spans="2:11" ht="17.25" customHeight="1">
      <c r="B17" s="65" t="s">
        <v>115</v>
      </c>
      <c r="C17" s="72"/>
      <c r="D17" s="67">
        <v>13</v>
      </c>
      <c r="E17" s="37"/>
      <c r="F17" s="66" t="s">
        <v>117</v>
      </c>
      <c r="G17" s="65" t="s">
        <v>161</v>
      </c>
      <c r="H17" s="37"/>
      <c r="I17" s="67">
        <v>38</v>
      </c>
      <c r="J17" s="72"/>
      <c r="K17" s="66" t="s">
        <v>162</v>
      </c>
    </row>
    <row r="18" spans="2:11" ht="17.25" customHeight="1">
      <c r="B18" s="65" t="s">
        <v>190</v>
      </c>
      <c r="C18" s="72"/>
      <c r="D18" s="67">
        <v>14</v>
      </c>
      <c r="E18" s="37"/>
      <c r="F18" s="66" t="s">
        <v>116</v>
      </c>
      <c r="G18" s="65" t="s">
        <v>163</v>
      </c>
      <c r="H18" s="37"/>
      <c r="I18" s="67">
        <v>39</v>
      </c>
      <c r="J18" s="72"/>
      <c r="K18" s="66" t="s">
        <v>164</v>
      </c>
    </row>
    <row r="19" spans="2:11" ht="17.25" customHeight="1">
      <c r="B19" s="65" t="s">
        <v>118</v>
      </c>
      <c r="C19" s="72"/>
      <c r="D19" s="67">
        <v>15</v>
      </c>
      <c r="E19" s="72"/>
      <c r="F19" s="66" t="s">
        <v>119</v>
      </c>
      <c r="G19" s="65" t="s">
        <v>165</v>
      </c>
      <c r="H19" s="37"/>
      <c r="I19" s="67">
        <v>40</v>
      </c>
      <c r="J19" s="72"/>
      <c r="K19" s="66" t="s">
        <v>166</v>
      </c>
    </row>
    <row r="20" spans="2:11" ht="17.25" customHeight="1">
      <c r="B20" s="65" t="s">
        <v>120</v>
      </c>
      <c r="C20" s="72"/>
      <c r="D20" s="67">
        <v>16</v>
      </c>
      <c r="E20" s="72"/>
      <c r="F20" s="66" t="s">
        <v>121</v>
      </c>
      <c r="G20" s="65" t="s">
        <v>167</v>
      </c>
      <c r="H20" s="37"/>
      <c r="I20" s="67">
        <v>41</v>
      </c>
      <c r="J20" s="37"/>
      <c r="K20" s="66" t="s">
        <v>168</v>
      </c>
    </row>
    <row r="21" spans="2:11" ht="17.25" customHeight="1">
      <c r="B21" s="65" t="s">
        <v>122</v>
      </c>
      <c r="C21" s="72"/>
      <c r="D21" s="67">
        <v>17</v>
      </c>
      <c r="E21" s="37"/>
      <c r="F21" s="66" t="s">
        <v>123</v>
      </c>
      <c r="G21" s="65" t="s">
        <v>169</v>
      </c>
      <c r="H21" s="37"/>
      <c r="I21" s="67">
        <v>42</v>
      </c>
      <c r="J21" s="37"/>
      <c r="K21" s="66" t="s">
        <v>170</v>
      </c>
    </row>
    <row r="22" spans="2:11" ht="17.25" customHeight="1">
      <c r="B22" s="65" t="s">
        <v>124</v>
      </c>
      <c r="C22" s="72"/>
      <c r="D22" s="67">
        <v>18</v>
      </c>
      <c r="E22" s="72"/>
      <c r="F22" s="66" t="s">
        <v>125</v>
      </c>
      <c r="G22" s="65" t="s">
        <v>171</v>
      </c>
      <c r="H22" s="37"/>
      <c r="I22" s="67">
        <v>43</v>
      </c>
      <c r="J22" s="37"/>
      <c r="K22" s="66" t="s">
        <v>172</v>
      </c>
    </row>
    <row r="23" spans="2:11" ht="17.25" customHeight="1">
      <c r="B23" s="65" t="s">
        <v>126</v>
      </c>
      <c r="C23" s="72"/>
      <c r="D23" s="67">
        <v>19</v>
      </c>
      <c r="E23" s="37"/>
      <c r="F23" s="66" t="s">
        <v>127</v>
      </c>
      <c r="G23" s="65" t="s">
        <v>173</v>
      </c>
      <c r="H23" s="37"/>
      <c r="I23" s="67">
        <v>44</v>
      </c>
      <c r="J23" s="37"/>
      <c r="K23" s="66" t="s">
        <v>174</v>
      </c>
    </row>
    <row r="24" spans="2:11" ht="17.25" customHeight="1">
      <c r="B24" s="65" t="s">
        <v>128</v>
      </c>
      <c r="C24" s="72"/>
      <c r="D24" s="67">
        <v>20</v>
      </c>
      <c r="E24" s="37"/>
      <c r="F24" s="66" t="s">
        <v>129</v>
      </c>
      <c r="G24" s="65" t="s">
        <v>175</v>
      </c>
      <c r="H24" s="37"/>
      <c r="I24" s="67">
        <v>45</v>
      </c>
      <c r="J24" s="37"/>
      <c r="K24" s="66" t="s">
        <v>176</v>
      </c>
    </row>
    <row r="25" spans="2:11" ht="17.25" customHeight="1">
      <c r="B25" s="65" t="s">
        <v>130</v>
      </c>
      <c r="C25" s="37"/>
      <c r="D25" s="67">
        <v>21</v>
      </c>
      <c r="E25" s="37"/>
      <c r="F25" s="66" t="s">
        <v>131</v>
      </c>
      <c r="G25" s="65" t="s">
        <v>177</v>
      </c>
      <c r="H25" s="37"/>
      <c r="I25" s="67">
        <v>46</v>
      </c>
      <c r="J25" s="37"/>
      <c r="K25" s="66" t="s">
        <v>178</v>
      </c>
    </row>
    <row r="26" spans="2:11" ht="17.25" customHeight="1">
      <c r="B26" s="65" t="s">
        <v>132</v>
      </c>
      <c r="C26" s="72"/>
      <c r="D26" s="67">
        <v>22</v>
      </c>
      <c r="E26" s="72"/>
      <c r="F26" s="66" t="s">
        <v>133</v>
      </c>
      <c r="G26" s="65" t="s">
        <v>179</v>
      </c>
      <c r="H26" s="37"/>
      <c r="I26" s="67">
        <v>47</v>
      </c>
      <c r="J26" s="37"/>
      <c r="K26" s="66" t="s">
        <v>180</v>
      </c>
    </row>
    <row r="27" spans="2:11" ht="17.25" customHeight="1">
      <c r="B27" s="65" t="s">
        <v>134</v>
      </c>
      <c r="C27" s="37"/>
      <c r="D27" s="67">
        <v>23</v>
      </c>
      <c r="E27" s="37"/>
      <c r="F27" s="66" t="s">
        <v>135</v>
      </c>
      <c r="G27" s="65" t="s">
        <v>181</v>
      </c>
      <c r="H27" s="37"/>
      <c r="I27" s="67">
        <v>48</v>
      </c>
      <c r="J27" s="37"/>
      <c r="K27" s="66" t="s">
        <v>182</v>
      </c>
    </row>
    <row r="28" spans="2:11" ht="17.25" customHeight="1">
      <c r="B28" s="65" t="s">
        <v>136</v>
      </c>
      <c r="C28" s="37"/>
      <c r="D28" s="67">
        <v>24</v>
      </c>
      <c r="E28" s="72"/>
      <c r="F28" s="66" t="s">
        <v>137</v>
      </c>
      <c r="G28" s="65" t="s">
        <v>183</v>
      </c>
      <c r="H28" s="37"/>
      <c r="I28" s="67">
        <v>49</v>
      </c>
      <c r="J28" s="37"/>
      <c r="K28" s="66" t="s">
        <v>184</v>
      </c>
    </row>
    <row r="29" spans="2:11" ht="17.25" customHeight="1">
      <c r="B29" s="65" t="s">
        <v>138</v>
      </c>
      <c r="C29" s="72"/>
      <c r="D29" s="67">
        <v>25</v>
      </c>
      <c r="E29" s="72"/>
      <c r="F29" s="66" t="s">
        <v>139</v>
      </c>
      <c r="G29" s="65" t="s">
        <v>185</v>
      </c>
      <c r="H29" s="37"/>
      <c r="I29" s="67">
        <v>50</v>
      </c>
      <c r="J29" s="37"/>
      <c r="K29" s="66" t="s">
        <v>186</v>
      </c>
    </row>
    <row r="52" spans="6:9">
      <c r="F52" s="114"/>
      <c r="G52" s="70"/>
      <c r="H52" s="70"/>
      <c r="I52" s="70"/>
    </row>
    <row r="53" spans="6:9">
      <c r="F53" s="114"/>
      <c r="G53" s="69" t="s">
        <v>194</v>
      </c>
      <c r="H53" s="70">
        <f>COUNTIF(C5:C29, "x")+COUNTIF(H5:H29, "x")</f>
        <v>0</v>
      </c>
      <c r="I53" s="70"/>
    </row>
    <row r="54" spans="6:9">
      <c r="F54" s="114"/>
      <c r="G54" s="69" t="s">
        <v>195</v>
      </c>
      <c r="H54" s="70">
        <f>COUNTIF(E5:E29, "x")+COUNTIF(J5:J29, "x")</f>
        <v>0</v>
      </c>
      <c r="I54" s="70"/>
    </row>
    <row r="55" spans="6:9">
      <c r="F55" s="114"/>
      <c r="G55" s="70"/>
      <c r="H55" s="70"/>
      <c r="I55" s="70"/>
    </row>
  </sheetData>
  <sheetProtection password="CFC0" sheet="1" objects="1" scenarios="1"/>
  <mergeCells count="6">
    <mergeCell ref="B1:K1"/>
    <mergeCell ref="B3:C3"/>
    <mergeCell ref="E3:F3"/>
    <mergeCell ref="G3:H3"/>
    <mergeCell ref="J3:K3"/>
    <mergeCell ref="B2:K2"/>
  </mergeCells>
  <conditionalFormatting sqref="B5">
    <cfRule type="iconSet" priority="6">
      <iconSet iconSet="3Arrows">
        <cfvo type="percent" val="0"/>
        <cfvo type="percent" val="33"/>
        <cfvo type="percent" val="67"/>
      </iconSet>
    </cfRule>
  </conditionalFormatting>
  <conditionalFormatting sqref="B5">
    <cfRule type="cellIs" dxfId="18" priority="9" operator="equal">
      <formula>"x"</formula>
    </cfRule>
    <cfRule type="dataBar" priority="10">
      <dataBar>
        <cfvo type="min" val="0"/>
        <cfvo type="max" val="0"/>
        <color rgb="FF638EC6"/>
      </dataBar>
    </cfRule>
    <cfRule type="dataBar" priority="11">
      <dataBar>
        <cfvo type="min" val="0"/>
        <cfvo type="max" val="0"/>
        <color rgb="FF638EC6"/>
      </dataBar>
    </cfRule>
  </conditionalFormatting>
  <conditionalFormatting sqref="C55:C1048576 C5:C29 H5:H29">
    <cfRule type="cellIs" dxfId="17" priority="4" operator="equal">
      <formula>"x"</formula>
    </cfRule>
  </conditionalFormatting>
  <conditionalFormatting sqref="E55:E1048576 C5:C29 E5:E29 J5:J29 H5:H29">
    <cfRule type="cellIs" dxfId="16" priority="3" operator="equal">
      <formula>"x"</formula>
    </cfRule>
  </conditionalFormatting>
  <pageMargins left="0.23622047244094491" right="0.23622047244094491" top="0.74803149606299213" bottom="0.74803149606299213" header="0.31496062992125984" footer="0.31496062992125984"/>
  <pageSetup paperSize="9" scale="91" orientation="landscape" verticalDpi="0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B1:O44"/>
  <sheetViews>
    <sheetView showGridLines="0" zoomScaleNormal="100" workbookViewId="0">
      <pane ySplit="3" topLeftCell="A4" activePane="bottomLeft" state="frozen"/>
      <selection activeCell="B1" sqref="B1"/>
      <selection pane="bottomLeft" activeCell="N5" sqref="N5"/>
    </sheetView>
  </sheetViews>
  <sheetFormatPr defaultRowHeight="12.75"/>
  <cols>
    <col min="1" max="1" width="3.85546875" customWidth="1"/>
    <col min="2" max="2" width="21.28515625" style="64" customWidth="1"/>
    <col min="3" max="3" width="3.28515625" style="1" customWidth="1"/>
    <col min="4" max="4" width="4.7109375" style="1" customWidth="1"/>
    <col min="5" max="5" width="3.28515625" style="1" customWidth="1"/>
    <col min="6" max="6" width="20.85546875" style="63" customWidth="1"/>
    <col min="7" max="7" width="20.85546875" customWidth="1"/>
    <col min="8" max="8" width="3.28515625" customWidth="1"/>
    <col min="9" max="9" width="4.7109375" customWidth="1"/>
    <col min="10" max="10" width="3.28515625" customWidth="1"/>
    <col min="11" max="11" width="20.85546875" customWidth="1"/>
    <col min="12" max="12" width="3.42578125" customWidth="1"/>
  </cols>
  <sheetData>
    <row r="1" spans="2:11" ht="18">
      <c r="B1" s="231" t="s">
        <v>477</v>
      </c>
      <c r="C1" s="231"/>
      <c r="D1" s="231"/>
      <c r="E1" s="231"/>
      <c r="F1" s="231"/>
      <c r="G1" s="231"/>
      <c r="H1" s="231"/>
      <c r="I1" s="231"/>
      <c r="J1" s="231"/>
      <c r="K1" s="231"/>
    </row>
    <row r="2" spans="2:11">
      <c r="B2" s="265" t="s">
        <v>196</v>
      </c>
      <c r="C2" s="265"/>
      <c r="D2" s="265"/>
      <c r="E2" s="265"/>
      <c r="F2" s="265"/>
      <c r="G2" s="265"/>
      <c r="H2" s="265"/>
      <c r="I2" s="265"/>
      <c r="J2" s="265"/>
      <c r="K2" s="265"/>
    </row>
    <row r="3" spans="2:11" s="68" customFormat="1" ht="17.25" customHeight="1" thickBot="1">
      <c r="B3" s="263" t="s">
        <v>194</v>
      </c>
      <c r="C3" s="263"/>
      <c r="D3" s="71" t="s">
        <v>197</v>
      </c>
      <c r="E3" s="264" t="s">
        <v>195</v>
      </c>
      <c r="F3" s="264"/>
      <c r="G3" s="263" t="s">
        <v>194</v>
      </c>
      <c r="H3" s="263"/>
      <c r="I3" s="71" t="s">
        <v>197</v>
      </c>
      <c r="J3" s="264" t="s">
        <v>195</v>
      </c>
      <c r="K3" s="264"/>
    </row>
    <row r="4" spans="2:11" s="188" customFormat="1" ht="4.5" customHeight="1">
      <c r="B4" s="186"/>
      <c r="C4" s="186"/>
      <c r="D4" s="187"/>
      <c r="E4" s="186"/>
      <c r="F4" s="186"/>
      <c r="G4" s="186"/>
      <c r="H4" s="186"/>
      <c r="I4" s="187"/>
      <c r="J4" s="186"/>
      <c r="K4" s="186"/>
    </row>
    <row r="5" spans="2:11" ht="17.25" customHeight="1">
      <c r="B5" s="65" t="s">
        <v>94</v>
      </c>
      <c r="C5" s="72"/>
      <c r="D5" s="67">
        <v>1</v>
      </c>
      <c r="E5" s="37"/>
      <c r="F5" s="66" t="s">
        <v>95</v>
      </c>
      <c r="G5" s="65" t="s">
        <v>140</v>
      </c>
      <c r="H5" s="72"/>
      <c r="I5" s="67">
        <v>26</v>
      </c>
      <c r="J5" s="72"/>
      <c r="K5" s="66" t="s">
        <v>141</v>
      </c>
    </row>
    <row r="6" spans="2:11" ht="17.25" customHeight="1">
      <c r="B6" s="65" t="s">
        <v>96</v>
      </c>
      <c r="C6" s="72"/>
      <c r="D6" s="67">
        <v>2</v>
      </c>
      <c r="E6" s="37"/>
      <c r="F6" s="66" t="s">
        <v>97</v>
      </c>
      <c r="G6" s="65" t="s">
        <v>142</v>
      </c>
      <c r="H6" s="72"/>
      <c r="I6" s="67">
        <v>27</v>
      </c>
      <c r="J6" s="72"/>
      <c r="K6" s="66" t="s">
        <v>143</v>
      </c>
    </row>
    <row r="7" spans="2:11" ht="17.25" customHeight="1">
      <c r="B7" s="65" t="s">
        <v>98</v>
      </c>
      <c r="C7" s="37"/>
      <c r="D7" s="67">
        <v>3</v>
      </c>
      <c r="E7" s="37"/>
      <c r="F7" s="66" t="s">
        <v>187</v>
      </c>
      <c r="G7" s="65" t="s">
        <v>144</v>
      </c>
      <c r="H7" s="72"/>
      <c r="I7" s="67">
        <v>28</v>
      </c>
      <c r="J7" s="37"/>
      <c r="K7" s="66" t="s">
        <v>145</v>
      </c>
    </row>
    <row r="8" spans="2:11" ht="17.25" customHeight="1">
      <c r="B8" s="65" t="s">
        <v>188</v>
      </c>
      <c r="C8" s="37"/>
      <c r="D8" s="67">
        <v>4</v>
      </c>
      <c r="E8" s="37"/>
      <c r="F8" s="66" t="s">
        <v>99</v>
      </c>
      <c r="G8" s="65" t="s">
        <v>146</v>
      </c>
      <c r="H8" s="72"/>
      <c r="I8" s="67">
        <v>29</v>
      </c>
      <c r="J8" s="37"/>
      <c r="K8" s="66" t="s">
        <v>147</v>
      </c>
    </row>
    <row r="9" spans="2:11" ht="17.25" customHeight="1">
      <c r="B9" s="65" t="s">
        <v>100</v>
      </c>
      <c r="C9" s="72"/>
      <c r="D9" s="67">
        <v>5</v>
      </c>
      <c r="E9" s="37"/>
      <c r="F9" s="66" t="s">
        <v>101</v>
      </c>
      <c r="G9" s="65" t="s">
        <v>191</v>
      </c>
      <c r="H9" s="72"/>
      <c r="I9" s="67">
        <v>30</v>
      </c>
      <c r="J9" s="37"/>
      <c r="K9" s="66" t="s">
        <v>192</v>
      </c>
    </row>
    <row r="10" spans="2:11" ht="17.25" customHeight="1">
      <c r="B10" s="65" t="s">
        <v>102</v>
      </c>
      <c r="C10" s="72"/>
      <c r="D10" s="67">
        <v>6</v>
      </c>
      <c r="E10" s="37"/>
      <c r="F10" s="66" t="s">
        <v>103</v>
      </c>
      <c r="G10" s="65" t="s">
        <v>148</v>
      </c>
      <c r="H10" s="72"/>
      <c r="I10" s="67">
        <v>31</v>
      </c>
      <c r="J10" s="37"/>
      <c r="K10" s="66" t="s">
        <v>149</v>
      </c>
    </row>
    <row r="11" spans="2:11" ht="17.25" customHeight="1">
      <c r="B11" s="65" t="s">
        <v>104</v>
      </c>
      <c r="C11" s="72"/>
      <c r="D11" s="67">
        <v>7</v>
      </c>
      <c r="E11" s="37"/>
      <c r="F11" s="66" t="s">
        <v>189</v>
      </c>
      <c r="G11" s="65" t="s">
        <v>150</v>
      </c>
      <c r="H11" s="72"/>
      <c r="I11" s="67">
        <v>32</v>
      </c>
      <c r="J11" s="37"/>
      <c r="K11" s="66" t="s">
        <v>151</v>
      </c>
    </row>
    <row r="12" spans="2:11" ht="17.25" customHeight="1">
      <c r="B12" s="65" t="s">
        <v>105</v>
      </c>
      <c r="C12" s="72"/>
      <c r="D12" s="67">
        <v>8</v>
      </c>
      <c r="E12" s="37"/>
      <c r="F12" s="66" t="s">
        <v>106</v>
      </c>
      <c r="G12" s="65" t="s">
        <v>152</v>
      </c>
      <c r="H12" s="72"/>
      <c r="I12" s="67">
        <v>33</v>
      </c>
      <c r="J12" s="37"/>
      <c r="K12" s="66" t="s">
        <v>153</v>
      </c>
    </row>
    <row r="13" spans="2:11" ht="17.25" customHeight="1">
      <c r="B13" s="65" t="s">
        <v>107</v>
      </c>
      <c r="C13" s="72"/>
      <c r="D13" s="67">
        <v>9</v>
      </c>
      <c r="E13" s="37"/>
      <c r="F13" s="66" t="s">
        <v>108</v>
      </c>
      <c r="G13" s="65" t="s">
        <v>154</v>
      </c>
      <c r="H13" s="37"/>
      <c r="I13" s="67">
        <v>34</v>
      </c>
      <c r="J13" s="72"/>
      <c r="K13" s="66" t="s">
        <v>155</v>
      </c>
    </row>
    <row r="14" spans="2:11" ht="17.25" customHeight="1">
      <c r="B14" s="65" t="s">
        <v>109</v>
      </c>
      <c r="C14" s="72"/>
      <c r="D14" s="67">
        <v>10</v>
      </c>
      <c r="E14" s="37"/>
      <c r="F14" s="66" t="s">
        <v>110</v>
      </c>
      <c r="G14" s="65" t="s">
        <v>156</v>
      </c>
      <c r="H14" s="37"/>
      <c r="I14" s="67">
        <v>35</v>
      </c>
      <c r="J14" s="72"/>
      <c r="K14" s="66" t="s">
        <v>157</v>
      </c>
    </row>
    <row r="15" spans="2:11" ht="17.25" customHeight="1">
      <c r="B15" s="65" t="s">
        <v>111</v>
      </c>
      <c r="C15" s="72"/>
      <c r="D15" s="67">
        <v>11</v>
      </c>
      <c r="E15" s="37"/>
      <c r="F15" s="66" t="s">
        <v>112</v>
      </c>
      <c r="G15" s="65" t="s">
        <v>158</v>
      </c>
      <c r="H15" s="37"/>
      <c r="I15" s="67">
        <v>36</v>
      </c>
      <c r="J15" s="72"/>
      <c r="K15" s="66" t="s">
        <v>193</v>
      </c>
    </row>
    <row r="16" spans="2:11" ht="17.25" customHeight="1">
      <c r="B16" s="65" t="s">
        <v>113</v>
      </c>
      <c r="C16" s="72"/>
      <c r="D16" s="67">
        <v>12</v>
      </c>
      <c r="E16" s="37"/>
      <c r="F16" s="66" t="s">
        <v>114</v>
      </c>
      <c r="G16" s="65" t="s">
        <v>159</v>
      </c>
      <c r="H16" s="37"/>
      <c r="I16" s="67">
        <v>37</v>
      </c>
      <c r="J16" s="72"/>
      <c r="K16" s="66" t="s">
        <v>160</v>
      </c>
    </row>
    <row r="17" spans="2:11" ht="17.25" customHeight="1">
      <c r="B17" s="65" t="s">
        <v>115</v>
      </c>
      <c r="C17" s="72"/>
      <c r="D17" s="67">
        <v>13</v>
      </c>
      <c r="E17" s="37"/>
      <c r="F17" s="66" t="s">
        <v>117</v>
      </c>
      <c r="G17" s="65" t="s">
        <v>161</v>
      </c>
      <c r="H17" s="37"/>
      <c r="I17" s="67">
        <v>38</v>
      </c>
      <c r="J17" s="72"/>
      <c r="K17" s="66" t="s">
        <v>162</v>
      </c>
    </row>
    <row r="18" spans="2:11" ht="17.25" customHeight="1">
      <c r="B18" s="65" t="s">
        <v>190</v>
      </c>
      <c r="C18" s="72"/>
      <c r="D18" s="67">
        <v>14</v>
      </c>
      <c r="E18" s="37"/>
      <c r="F18" s="66" t="s">
        <v>116</v>
      </c>
      <c r="G18" s="65" t="s">
        <v>163</v>
      </c>
      <c r="H18" s="37"/>
      <c r="I18" s="67">
        <v>39</v>
      </c>
      <c r="J18" s="72"/>
      <c r="K18" s="66" t="s">
        <v>164</v>
      </c>
    </row>
    <row r="19" spans="2:11" ht="17.25" customHeight="1">
      <c r="B19" s="65" t="s">
        <v>118</v>
      </c>
      <c r="C19" s="72"/>
      <c r="D19" s="67">
        <v>15</v>
      </c>
      <c r="E19" s="72"/>
      <c r="F19" s="66" t="s">
        <v>119</v>
      </c>
      <c r="G19" s="65" t="s">
        <v>165</v>
      </c>
      <c r="H19" s="37"/>
      <c r="I19" s="67">
        <v>40</v>
      </c>
      <c r="J19" s="72"/>
      <c r="K19" s="66" t="s">
        <v>166</v>
      </c>
    </row>
    <row r="20" spans="2:11" ht="17.25" customHeight="1">
      <c r="B20" s="65" t="s">
        <v>120</v>
      </c>
      <c r="C20" s="72"/>
      <c r="D20" s="67">
        <v>16</v>
      </c>
      <c r="E20" s="72"/>
      <c r="F20" s="66" t="s">
        <v>121</v>
      </c>
      <c r="G20" s="65" t="s">
        <v>167</v>
      </c>
      <c r="H20" s="37"/>
      <c r="I20" s="67">
        <v>41</v>
      </c>
      <c r="J20" s="37"/>
      <c r="K20" s="66" t="s">
        <v>168</v>
      </c>
    </row>
    <row r="21" spans="2:11" ht="17.25" customHeight="1">
      <c r="B21" s="65" t="s">
        <v>122</v>
      </c>
      <c r="C21" s="72"/>
      <c r="D21" s="67">
        <v>17</v>
      </c>
      <c r="E21" s="37"/>
      <c r="F21" s="66" t="s">
        <v>123</v>
      </c>
      <c r="G21" s="65" t="s">
        <v>169</v>
      </c>
      <c r="H21" s="37"/>
      <c r="I21" s="67">
        <v>42</v>
      </c>
      <c r="J21" s="37"/>
      <c r="K21" s="66" t="s">
        <v>170</v>
      </c>
    </row>
    <row r="22" spans="2:11" ht="17.25" customHeight="1">
      <c r="B22" s="65" t="s">
        <v>124</v>
      </c>
      <c r="C22" s="72"/>
      <c r="D22" s="67">
        <v>18</v>
      </c>
      <c r="E22" s="72"/>
      <c r="F22" s="66" t="s">
        <v>125</v>
      </c>
      <c r="G22" s="65" t="s">
        <v>171</v>
      </c>
      <c r="H22" s="37"/>
      <c r="I22" s="67">
        <v>43</v>
      </c>
      <c r="J22" s="37"/>
      <c r="K22" s="66" t="s">
        <v>172</v>
      </c>
    </row>
    <row r="23" spans="2:11" ht="17.25" customHeight="1">
      <c r="B23" s="65" t="s">
        <v>126</v>
      </c>
      <c r="C23" s="72"/>
      <c r="D23" s="67">
        <v>19</v>
      </c>
      <c r="E23" s="37"/>
      <c r="F23" s="66" t="s">
        <v>127</v>
      </c>
      <c r="G23" s="65" t="s">
        <v>173</v>
      </c>
      <c r="H23" s="37"/>
      <c r="I23" s="67">
        <v>44</v>
      </c>
      <c r="J23" s="37"/>
      <c r="K23" s="66" t="s">
        <v>174</v>
      </c>
    </row>
    <row r="24" spans="2:11" ht="17.25" customHeight="1">
      <c r="B24" s="65" t="s">
        <v>128</v>
      </c>
      <c r="C24" s="72"/>
      <c r="D24" s="67">
        <v>20</v>
      </c>
      <c r="E24" s="37"/>
      <c r="F24" s="66" t="s">
        <v>129</v>
      </c>
      <c r="G24" s="65" t="s">
        <v>175</v>
      </c>
      <c r="H24" s="37"/>
      <c r="I24" s="67">
        <v>45</v>
      </c>
      <c r="J24" s="37"/>
      <c r="K24" s="66" t="s">
        <v>176</v>
      </c>
    </row>
    <row r="25" spans="2:11" ht="17.25" customHeight="1">
      <c r="B25" s="65" t="s">
        <v>130</v>
      </c>
      <c r="C25" s="37"/>
      <c r="D25" s="67">
        <v>21</v>
      </c>
      <c r="E25" s="37"/>
      <c r="F25" s="66" t="s">
        <v>131</v>
      </c>
      <c r="G25" s="65" t="s">
        <v>177</v>
      </c>
      <c r="H25" s="37"/>
      <c r="I25" s="67">
        <v>46</v>
      </c>
      <c r="J25" s="37"/>
      <c r="K25" s="66" t="s">
        <v>178</v>
      </c>
    </row>
    <row r="26" spans="2:11" ht="17.25" customHeight="1">
      <c r="B26" s="65" t="s">
        <v>132</v>
      </c>
      <c r="C26" s="72"/>
      <c r="D26" s="67">
        <v>22</v>
      </c>
      <c r="E26" s="72"/>
      <c r="F26" s="66" t="s">
        <v>133</v>
      </c>
      <c r="G26" s="65" t="s">
        <v>179</v>
      </c>
      <c r="H26" s="37"/>
      <c r="I26" s="67">
        <v>47</v>
      </c>
      <c r="J26" s="37"/>
      <c r="K26" s="66" t="s">
        <v>180</v>
      </c>
    </row>
    <row r="27" spans="2:11" ht="17.25" customHeight="1">
      <c r="B27" s="65" t="s">
        <v>134</v>
      </c>
      <c r="C27" s="72"/>
      <c r="D27" s="67">
        <v>23</v>
      </c>
      <c r="E27" s="37"/>
      <c r="F27" s="66" t="s">
        <v>135</v>
      </c>
      <c r="G27" s="65" t="s">
        <v>181</v>
      </c>
      <c r="H27" s="37"/>
      <c r="I27" s="67">
        <v>48</v>
      </c>
      <c r="J27" s="37"/>
      <c r="K27" s="66" t="s">
        <v>182</v>
      </c>
    </row>
    <row r="28" spans="2:11" ht="17.25" customHeight="1">
      <c r="B28" s="65" t="s">
        <v>136</v>
      </c>
      <c r="C28" s="37"/>
      <c r="D28" s="67">
        <v>24</v>
      </c>
      <c r="E28" s="72"/>
      <c r="F28" s="66" t="s">
        <v>137</v>
      </c>
      <c r="G28" s="65" t="s">
        <v>183</v>
      </c>
      <c r="H28" s="37"/>
      <c r="I28" s="67">
        <v>49</v>
      </c>
      <c r="J28" s="37"/>
      <c r="K28" s="66" t="s">
        <v>184</v>
      </c>
    </row>
    <row r="29" spans="2:11" ht="17.25" customHeight="1">
      <c r="B29" s="65" t="s">
        <v>138</v>
      </c>
      <c r="C29" s="72"/>
      <c r="D29" s="67">
        <v>25</v>
      </c>
      <c r="E29" s="72"/>
      <c r="F29" s="66" t="s">
        <v>139</v>
      </c>
      <c r="G29" s="65" t="s">
        <v>185</v>
      </c>
      <c r="H29" s="37"/>
      <c r="I29" s="67">
        <v>50</v>
      </c>
      <c r="J29" s="37"/>
      <c r="K29" s="66" t="s">
        <v>186</v>
      </c>
    </row>
    <row r="43" spans="14:15">
      <c r="N43" s="69" t="s">
        <v>194</v>
      </c>
      <c r="O43" s="70">
        <f>COUNTIF(C5:C29, "x")+COUNTIF(H5:H29, "x")</f>
        <v>0</v>
      </c>
    </row>
    <row r="44" spans="14:15">
      <c r="N44" s="69" t="s">
        <v>195</v>
      </c>
      <c r="O44" s="70">
        <f>COUNTIF(E5:E29, "x")+COUNTIF(J5:J29, "x")</f>
        <v>0</v>
      </c>
    </row>
  </sheetData>
  <sheetProtection password="CFC0" sheet="1" objects="1" scenarios="1"/>
  <mergeCells count="6">
    <mergeCell ref="B1:K1"/>
    <mergeCell ref="B2:K2"/>
    <mergeCell ref="B3:C3"/>
    <mergeCell ref="E3:F3"/>
    <mergeCell ref="G3:H3"/>
    <mergeCell ref="J3:K3"/>
  </mergeCells>
  <conditionalFormatting sqref="B5">
    <cfRule type="iconSet" priority="8">
      <iconSet iconSet="3Arrows">
        <cfvo type="percent" val="0"/>
        <cfvo type="percent" val="33"/>
        <cfvo type="percent" val="67"/>
      </iconSet>
    </cfRule>
  </conditionalFormatting>
  <conditionalFormatting sqref="B5">
    <cfRule type="cellIs" dxfId="15" priority="5" operator="equal">
      <formula>"x"</formula>
    </cfRule>
    <cfRule type="dataBar" priority="6">
      <dataBar>
        <cfvo type="min" val="0"/>
        <cfvo type="max" val="0"/>
        <color rgb="FF638EC6"/>
      </dataBar>
    </cfRule>
    <cfRule type="dataBar" priority="7">
      <dataBar>
        <cfvo type="min" val="0"/>
        <cfvo type="max" val="0"/>
        <color rgb="FF638EC6"/>
      </dataBar>
    </cfRule>
  </conditionalFormatting>
  <conditionalFormatting sqref="C55:C1048576 C5:C29 H5:H29">
    <cfRule type="cellIs" dxfId="14" priority="4" operator="equal">
      <formula>"x"</formula>
    </cfRule>
  </conditionalFormatting>
  <conditionalFormatting sqref="E55:E1048576 C5:C29 E5:E29 H5:H29 J5:J29">
    <cfRule type="cellIs" dxfId="13" priority="3" operator="equal">
      <formula>"x"</formula>
    </cfRule>
  </conditionalFormatting>
  <pageMargins left="0.23622047244094491" right="0.23622047244094491" top="0.74803149606299213" bottom="0.74803149606299213" header="0.31496062992125984" footer="0.31496062992125984"/>
  <pageSetup paperSize="9" scale="91" orientation="landscape" verticalDpi="0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59"/>
  <sheetViews>
    <sheetView showGridLines="0" zoomScaleNormal="100" workbookViewId="0">
      <pane ySplit="3" topLeftCell="A4" activePane="bottomLeft" state="frozen"/>
      <selection activeCell="B1" sqref="B1"/>
      <selection pane="bottomLeft" activeCell="F6" sqref="F6"/>
    </sheetView>
  </sheetViews>
  <sheetFormatPr defaultRowHeight="12.75"/>
  <cols>
    <col min="1" max="1" width="3.85546875" customWidth="1"/>
    <col min="2" max="2" width="21.28515625" style="64" customWidth="1"/>
    <col min="3" max="3" width="3.28515625" style="1" customWidth="1"/>
    <col min="4" max="4" width="4.7109375" style="1" customWidth="1"/>
    <col min="5" max="5" width="3.28515625" style="1" customWidth="1"/>
    <col min="6" max="6" width="20.85546875" style="63" customWidth="1"/>
    <col min="7" max="7" width="20.85546875" customWidth="1"/>
    <col min="8" max="8" width="3.28515625" customWidth="1"/>
    <col min="9" max="9" width="4.7109375" customWidth="1"/>
    <col min="10" max="10" width="3.28515625" customWidth="1"/>
    <col min="11" max="11" width="20.85546875" customWidth="1"/>
    <col min="12" max="12" width="3.42578125" customWidth="1"/>
    <col min="15" max="26" width="0" style="36" hidden="1" customWidth="1"/>
  </cols>
  <sheetData>
    <row r="1" spans="2:26" ht="18">
      <c r="B1" s="231" t="s">
        <v>221</v>
      </c>
      <c r="C1" s="231"/>
      <c r="D1" s="231"/>
      <c r="E1" s="231"/>
      <c r="F1" s="231"/>
      <c r="G1" s="231"/>
      <c r="H1" s="231"/>
      <c r="I1" s="231"/>
      <c r="J1" s="231"/>
      <c r="K1" s="231"/>
      <c r="N1" s="113"/>
      <c r="O1" s="184"/>
      <c r="P1" s="184"/>
      <c r="Q1" s="184"/>
      <c r="R1" s="184"/>
      <c r="S1" s="184"/>
      <c r="T1" s="184"/>
    </row>
    <row r="2" spans="2:26">
      <c r="B2" s="265" t="s">
        <v>478</v>
      </c>
      <c r="C2" s="265"/>
      <c r="D2" s="265"/>
      <c r="E2" s="265"/>
      <c r="F2" s="265"/>
      <c r="G2" s="265"/>
      <c r="H2" s="265"/>
      <c r="I2" s="265"/>
      <c r="J2" s="265"/>
      <c r="K2" s="265"/>
      <c r="N2" s="113"/>
      <c r="O2" s="184"/>
      <c r="P2" s="184"/>
      <c r="Q2" s="184"/>
      <c r="R2" s="184"/>
      <c r="S2" s="184"/>
      <c r="T2" s="184"/>
    </row>
    <row r="3" spans="2:26" s="68" customFormat="1" ht="17.25" customHeight="1" thickBot="1">
      <c r="B3" s="263" t="s">
        <v>194</v>
      </c>
      <c r="C3" s="263"/>
      <c r="D3" s="71" t="s">
        <v>197</v>
      </c>
      <c r="E3" s="264" t="s">
        <v>195</v>
      </c>
      <c r="F3" s="264"/>
      <c r="G3" s="263" t="s">
        <v>194</v>
      </c>
      <c r="H3" s="263"/>
      <c r="I3" s="71" t="s">
        <v>197</v>
      </c>
      <c r="J3" s="264" t="s">
        <v>195</v>
      </c>
      <c r="K3" s="264"/>
      <c r="O3" s="185" t="s">
        <v>214</v>
      </c>
      <c r="P3" s="185" t="s">
        <v>216</v>
      </c>
      <c r="Q3" s="185" t="s">
        <v>218</v>
      </c>
      <c r="R3" s="185" t="s">
        <v>215</v>
      </c>
      <c r="S3" s="185" t="s">
        <v>217</v>
      </c>
      <c r="T3" s="185" t="s">
        <v>218</v>
      </c>
      <c r="U3" s="185" t="s">
        <v>214</v>
      </c>
      <c r="V3" s="185" t="s">
        <v>216</v>
      </c>
      <c r="W3" s="185" t="s">
        <v>218</v>
      </c>
      <c r="X3" s="185" t="s">
        <v>215</v>
      </c>
      <c r="Y3" s="185" t="s">
        <v>217</v>
      </c>
      <c r="Z3" s="185" t="s">
        <v>218</v>
      </c>
    </row>
    <row r="4" spans="2:26" s="188" customFormat="1" ht="5.25" customHeight="1">
      <c r="B4" s="186"/>
      <c r="C4" s="186"/>
      <c r="D4" s="187"/>
      <c r="E4" s="186"/>
      <c r="F4" s="186"/>
      <c r="G4" s="186"/>
      <c r="H4" s="186"/>
      <c r="I4" s="187"/>
      <c r="J4" s="186"/>
      <c r="K4" s="186"/>
      <c r="O4" s="189"/>
      <c r="P4" s="189"/>
      <c r="Q4" s="189"/>
      <c r="R4" s="189"/>
      <c r="S4" s="189"/>
      <c r="T4" s="189"/>
      <c r="U4" s="189"/>
      <c r="V4" s="189"/>
      <c r="W4" s="189"/>
      <c r="X4" s="189"/>
      <c r="Y4" s="189"/>
      <c r="Z4" s="189"/>
    </row>
    <row r="5" spans="2:26" ht="17.25" customHeight="1">
      <c r="B5" s="65" t="s">
        <v>94</v>
      </c>
      <c r="C5" s="72" t="str">
        <f>IF(Q5=2,"S", "")</f>
        <v/>
      </c>
      <c r="D5" s="67">
        <v>1</v>
      </c>
      <c r="E5" s="37" t="str">
        <f>IF(T5=2, "S", "")</f>
        <v/>
      </c>
      <c r="F5" s="66" t="s">
        <v>95</v>
      </c>
      <c r="G5" s="65" t="s">
        <v>140</v>
      </c>
      <c r="H5" s="37" t="str">
        <f>IF(W5=2, "S", "")</f>
        <v/>
      </c>
      <c r="I5" s="67">
        <v>26</v>
      </c>
      <c r="J5" s="37" t="str">
        <f>IF(Z5=2, "S", "")</f>
        <v/>
      </c>
      <c r="K5" s="66" t="s">
        <v>141</v>
      </c>
      <c r="O5" s="36">
        <f>'50 Categorias Homem'!C5</f>
        <v>0</v>
      </c>
      <c r="P5" s="36">
        <f>'50 Categorias Mulher'!C5</f>
        <v>0</v>
      </c>
      <c r="Q5" s="36">
        <f>COUNTIF(O5:P5,"X")</f>
        <v>0</v>
      </c>
      <c r="R5" s="36">
        <f>'50 Categorias Homem'!E5</f>
        <v>0</v>
      </c>
      <c r="S5" s="36">
        <f>'50 Categorias Mulher'!E5</f>
        <v>0</v>
      </c>
      <c r="T5" s="36">
        <f>COUNTIF(R5:S5, "x")</f>
        <v>0</v>
      </c>
      <c r="U5" s="36">
        <f>'50 Categorias Homem'!H5</f>
        <v>0</v>
      </c>
      <c r="V5" s="36">
        <f>'50 Categorias Mulher'!H5</f>
        <v>0</v>
      </c>
      <c r="W5" s="36">
        <f>COUNTIF(U5:V5, "x")</f>
        <v>0</v>
      </c>
      <c r="X5" s="36">
        <f>'50 Categorias Homem'!J5</f>
        <v>0</v>
      </c>
      <c r="Y5" s="36">
        <f>'50 Categorias Mulher'!J5</f>
        <v>0</v>
      </c>
      <c r="Z5" s="36">
        <f>COUNTIF(X5:Y5, "x")</f>
        <v>0</v>
      </c>
    </row>
    <row r="6" spans="2:26" ht="17.25" customHeight="1">
      <c r="B6" s="65" t="s">
        <v>96</v>
      </c>
      <c r="C6" s="72" t="str">
        <f t="shared" ref="C6:C29" si="0">IF(Q6=2,"S", "")</f>
        <v/>
      </c>
      <c r="D6" s="67">
        <v>2</v>
      </c>
      <c r="E6" s="37" t="str">
        <f t="shared" ref="E6:E29" si="1">IF(T6=2, "S", "")</f>
        <v/>
      </c>
      <c r="F6" s="66" t="s">
        <v>97</v>
      </c>
      <c r="G6" s="65" t="s">
        <v>142</v>
      </c>
      <c r="H6" s="37" t="str">
        <f t="shared" ref="H6:H29" si="2">IF(W6=2, "S", "")</f>
        <v/>
      </c>
      <c r="I6" s="67">
        <v>27</v>
      </c>
      <c r="J6" s="37" t="str">
        <f t="shared" ref="J6:J29" si="3">IF(Z6=2, "S", "")</f>
        <v/>
      </c>
      <c r="K6" s="66" t="s">
        <v>143</v>
      </c>
      <c r="O6" s="36">
        <f>'50 Categorias Homem'!C6</f>
        <v>0</v>
      </c>
      <c r="P6" s="36">
        <f>'50 Categorias Mulher'!C6</f>
        <v>0</v>
      </c>
      <c r="Q6" s="36">
        <f t="shared" ref="Q6:Q29" si="4">COUNTIF(O6:P6,"X")</f>
        <v>0</v>
      </c>
      <c r="R6" s="36">
        <f>'50 Categorias Homem'!E6</f>
        <v>0</v>
      </c>
      <c r="S6" s="36">
        <f>'50 Categorias Mulher'!E6</f>
        <v>0</v>
      </c>
      <c r="T6" s="36">
        <f t="shared" ref="T6:T29" si="5">COUNTIF(R6:S6, "x")</f>
        <v>0</v>
      </c>
      <c r="U6" s="36">
        <f>'50 Categorias Homem'!H6</f>
        <v>0</v>
      </c>
      <c r="V6" s="36">
        <f>'50 Categorias Mulher'!H6</f>
        <v>0</v>
      </c>
      <c r="W6" s="36">
        <f t="shared" ref="W6:W29" si="6">COUNTIF(U6:V6, "x")</f>
        <v>0</v>
      </c>
      <c r="X6" s="36">
        <f>'50 Categorias Homem'!J6</f>
        <v>0</v>
      </c>
      <c r="Y6" s="36">
        <f>'50 Categorias Mulher'!J6</f>
        <v>0</v>
      </c>
      <c r="Z6" s="36">
        <f t="shared" ref="Z6:Z29" si="7">COUNTIF(X6:Y6, "x")</f>
        <v>0</v>
      </c>
    </row>
    <row r="7" spans="2:26" ht="17.25" customHeight="1">
      <c r="B7" s="65" t="s">
        <v>98</v>
      </c>
      <c r="C7" s="72" t="str">
        <f t="shared" si="0"/>
        <v/>
      </c>
      <c r="D7" s="67">
        <v>3</v>
      </c>
      <c r="E7" s="37" t="str">
        <f t="shared" si="1"/>
        <v/>
      </c>
      <c r="F7" s="66" t="s">
        <v>187</v>
      </c>
      <c r="G7" s="65" t="s">
        <v>144</v>
      </c>
      <c r="H7" s="37" t="str">
        <f t="shared" si="2"/>
        <v/>
      </c>
      <c r="I7" s="67">
        <v>28</v>
      </c>
      <c r="J7" s="37" t="str">
        <f t="shared" si="3"/>
        <v/>
      </c>
      <c r="K7" s="66" t="s">
        <v>145</v>
      </c>
      <c r="O7" s="36">
        <f>'50 Categorias Homem'!C7</f>
        <v>0</v>
      </c>
      <c r="P7" s="36">
        <f>'50 Categorias Mulher'!C7</f>
        <v>0</v>
      </c>
      <c r="Q7" s="36">
        <f t="shared" si="4"/>
        <v>0</v>
      </c>
      <c r="R7" s="36">
        <f>'50 Categorias Homem'!E7</f>
        <v>0</v>
      </c>
      <c r="S7" s="36">
        <f>'50 Categorias Mulher'!E7</f>
        <v>0</v>
      </c>
      <c r="T7" s="36">
        <f t="shared" si="5"/>
        <v>0</v>
      </c>
      <c r="U7" s="36">
        <f>'50 Categorias Homem'!H7</f>
        <v>0</v>
      </c>
      <c r="V7" s="36">
        <f>'50 Categorias Mulher'!H7</f>
        <v>0</v>
      </c>
      <c r="W7" s="36">
        <f t="shared" si="6"/>
        <v>0</v>
      </c>
      <c r="X7" s="36">
        <f>'50 Categorias Homem'!J7</f>
        <v>0</v>
      </c>
      <c r="Y7" s="36">
        <f>'50 Categorias Mulher'!J7</f>
        <v>0</v>
      </c>
      <c r="Z7" s="36">
        <f t="shared" si="7"/>
        <v>0</v>
      </c>
    </row>
    <row r="8" spans="2:26" ht="17.25" customHeight="1">
      <c r="B8" s="65" t="s">
        <v>188</v>
      </c>
      <c r="C8" s="72" t="str">
        <f t="shared" si="0"/>
        <v/>
      </c>
      <c r="D8" s="67">
        <v>4</v>
      </c>
      <c r="E8" s="37" t="str">
        <f t="shared" si="1"/>
        <v/>
      </c>
      <c r="F8" s="66" t="s">
        <v>99</v>
      </c>
      <c r="G8" s="65" t="s">
        <v>146</v>
      </c>
      <c r="H8" s="37" t="str">
        <f t="shared" si="2"/>
        <v/>
      </c>
      <c r="I8" s="67">
        <v>29</v>
      </c>
      <c r="J8" s="37" t="str">
        <f t="shared" si="3"/>
        <v/>
      </c>
      <c r="K8" s="66" t="s">
        <v>147</v>
      </c>
      <c r="O8" s="36">
        <f>'50 Categorias Homem'!C8</f>
        <v>0</v>
      </c>
      <c r="P8" s="36">
        <f>'50 Categorias Mulher'!C8</f>
        <v>0</v>
      </c>
      <c r="Q8" s="36">
        <f t="shared" si="4"/>
        <v>0</v>
      </c>
      <c r="R8" s="36">
        <f>'50 Categorias Homem'!E8</f>
        <v>0</v>
      </c>
      <c r="S8" s="36">
        <f>'50 Categorias Mulher'!E8</f>
        <v>0</v>
      </c>
      <c r="T8" s="36">
        <f t="shared" si="5"/>
        <v>0</v>
      </c>
      <c r="U8" s="36">
        <f>'50 Categorias Homem'!H8</f>
        <v>0</v>
      </c>
      <c r="V8" s="36">
        <f>'50 Categorias Mulher'!H8</f>
        <v>0</v>
      </c>
      <c r="W8" s="36">
        <f t="shared" si="6"/>
        <v>0</v>
      </c>
      <c r="X8" s="36">
        <f>'50 Categorias Homem'!J8</f>
        <v>0</v>
      </c>
      <c r="Y8" s="36">
        <f>'50 Categorias Mulher'!J8</f>
        <v>0</v>
      </c>
      <c r="Z8" s="36">
        <f t="shared" si="7"/>
        <v>0</v>
      </c>
    </row>
    <row r="9" spans="2:26" ht="17.25" customHeight="1">
      <c r="B9" s="65" t="s">
        <v>100</v>
      </c>
      <c r="C9" s="72" t="str">
        <f t="shared" si="0"/>
        <v/>
      </c>
      <c r="D9" s="67">
        <v>5</v>
      </c>
      <c r="E9" s="37" t="str">
        <f t="shared" si="1"/>
        <v/>
      </c>
      <c r="F9" s="66" t="s">
        <v>101</v>
      </c>
      <c r="G9" s="65" t="s">
        <v>191</v>
      </c>
      <c r="H9" s="37" t="str">
        <f t="shared" si="2"/>
        <v/>
      </c>
      <c r="I9" s="67">
        <v>30</v>
      </c>
      <c r="J9" s="37" t="str">
        <f t="shared" si="3"/>
        <v/>
      </c>
      <c r="K9" s="66" t="s">
        <v>192</v>
      </c>
      <c r="O9" s="36">
        <f>'50 Categorias Homem'!C9</f>
        <v>0</v>
      </c>
      <c r="P9" s="36">
        <f>'50 Categorias Mulher'!C9</f>
        <v>0</v>
      </c>
      <c r="Q9" s="36">
        <f t="shared" si="4"/>
        <v>0</v>
      </c>
      <c r="R9" s="36">
        <f>'50 Categorias Homem'!E9</f>
        <v>0</v>
      </c>
      <c r="S9" s="36">
        <f>'50 Categorias Mulher'!E9</f>
        <v>0</v>
      </c>
      <c r="T9" s="36">
        <f t="shared" si="5"/>
        <v>0</v>
      </c>
      <c r="U9" s="36">
        <f>'50 Categorias Homem'!H9</f>
        <v>0</v>
      </c>
      <c r="V9" s="36">
        <f>'50 Categorias Mulher'!H9</f>
        <v>0</v>
      </c>
      <c r="W9" s="36">
        <f t="shared" si="6"/>
        <v>0</v>
      </c>
      <c r="X9" s="36">
        <f>'50 Categorias Homem'!J9</f>
        <v>0</v>
      </c>
      <c r="Y9" s="36">
        <f>'50 Categorias Mulher'!J9</f>
        <v>0</v>
      </c>
      <c r="Z9" s="36">
        <f t="shared" si="7"/>
        <v>0</v>
      </c>
    </row>
    <row r="10" spans="2:26" ht="17.25" customHeight="1">
      <c r="B10" s="65" t="s">
        <v>102</v>
      </c>
      <c r="C10" s="72" t="str">
        <f t="shared" si="0"/>
        <v/>
      </c>
      <c r="D10" s="67">
        <v>6</v>
      </c>
      <c r="E10" s="37" t="str">
        <f t="shared" si="1"/>
        <v/>
      </c>
      <c r="F10" s="66" t="s">
        <v>103</v>
      </c>
      <c r="G10" s="65" t="s">
        <v>148</v>
      </c>
      <c r="H10" s="37" t="str">
        <f t="shared" si="2"/>
        <v/>
      </c>
      <c r="I10" s="67">
        <v>31</v>
      </c>
      <c r="J10" s="37" t="str">
        <f t="shared" si="3"/>
        <v/>
      </c>
      <c r="K10" s="66" t="s">
        <v>149</v>
      </c>
      <c r="O10" s="36">
        <f>'50 Categorias Homem'!C10</f>
        <v>0</v>
      </c>
      <c r="P10" s="36">
        <f>'50 Categorias Mulher'!C10</f>
        <v>0</v>
      </c>
      <c r="Q10" s="36">
        <f t="shared" si="4"/>
        <v>0</v>
      </c>
      <c r="R10" s="36">
        <f>'50 Categorias Homem'!E10</f>
        <v>0</v>
      </c>
      <c r="S10" s="36">
        <f>'50 Categorias Mulher'!E10</f>
        <v>0</v>
      </c>
      <c r="T10" s="36">
        <f t="shared" si="5"/>
        <v>0</v>
      </c>
      <c r="U10" s="36">
        <f>'50 Categorias Homem'!H10</f>
        <v>0</v>
      </c>
      <c r="V10" s="36">
        <f>'50 Categorias Mulher'!H10</f>
        <v>0</v>
      </c>
      <c r="W10" s="36">
        <f t="shared" si="6"/>
        <v>0</v>
      </c>
      <c r="X10" s="36">
        <f>'50 Categorias Homem'!J10</f>
        <v>0</v>
      </c>
      <c r="Y10" s="36">
        <f>'50 Categorias Mulher'!J10</f>
        <v>0</v>
      </c>
      <c r="Z10" s="36">
        <f t="shared" si="7"/>
        <v>0</v>
      </c>
    </row>
    <row r="11" spans="2:26" ht="17.25" customHeight="1">
      <c r="B11" s="65" t="s">
        <v>104</v>
      </c>
      <c r="C11" s="72" t="str">
        <f t="shared" si="0"/>
        <v/>
      </c>
      <c r="D11" s="67">
        <v>7</v>
      </c>
      <c r="E11" s="37" t="str">
        <f t="shared" si="1"/>
        <v/>
      </c>
      <c r="F11" s="66" t="s">
        <v>189</v>
      </c>
      <c r="G11" s="65" t="s">
        <v>150</v>
      </c>
      <c r="H11" s="37" t="str">
        <f t="shared" si="2"/>
        <v/>
      </c>
      <c r="I11" s="67">
        <v>32</v>
      </c>
      <c r="J11" s="37" t="str">
        <f t="shared" si="3"/>
        <v/>
      </c>
      <c r="K11" s="66" t="s">
        <v>151</v>
      </c>
      <c r="O11" s="36">
        <f>'50 Categorias Homem'!C11</f>
        <v>0</v>
      </c>
      <c r="P11" s="36">
        <f>'50 Categorias Mulher'!C11</f>
        <v>0</v>
      </c>
      <c r="Q11" s="36">
        <f t="shared" si="4"/>
        <v>0</v>
      </c>
      <c r="R11" s="36">
        <f>'50 Categorias Homem'!E11</f>
        <v>0</v>
      </c>
      <c r="S11" s="36">
        <f>'50 Categorias Mulher'!E11</f>
        <v>0</v>
      </c>
      <c r="T11" s="36">
        <f t="shared" si="5"/>
        <v>0</v>
      </c>
      <c r="U11" s="36">
        <f>'50 Categorias Homem'!H11</f>
        <v>0</v>
      </c>
      <c r="V11" s="36">
        <f>'50 Categorias Mulher'!H11</f>
        <v>0</v>
      </c>
      <c r="W11" s="36">
        <f t="shared" si="6"/>
        <v>0</v>
      </c>
      <c r="X11" s="36">
        <f>'50 Categorias Homem'!J11</f>
        <v>0</v>
      </c>
      <c r="Y11" s="36">
        <f>'50 Categorias Mulher'!J11</f>
        <v>0</v>
      </c>
      <c r="Z11" s="36">
        <f t="shared" si="7"/>
        <v>0</v>
      </c>
    </row>
    <row r="12" spans="2:26" ht="17.25" customHeight="1">
      <c r="B12" s="65" t="s">
        <v>105</v>
      </c>
      <c r="C12" s="72" t="str">
        <f t="shared" si="0"/>
        <v/>
      </c>
      <c r="D12" s="67">
        <v>8</v>
      </c>
      <c r="E12" s="37" t="str">
        <f t="shared" si="1"/>
        <v/>
      </c>
      <c r="F12" s="66" t="s">
        <v>106</v>
      </c>
      <c r="G12" s="65" t="s">
        <v>152</v>
      </c>
      <c r="H12" s="37" t="str">
        <f t="shared" si="2"/>
        <v/>
      </c>
      <c r="I12" s="67">
        <v>33</v>
      </c>
      <c r="J12" s="37" t="str">
        <f t="shared" si="3"/>
        <v/>
      </c>
      <c r="K12" s="66" t="s">
        <v>153</v>
      </c>
      <c r="O12" s="36">
        <f>'50 Categorias Homem'!C12</f>
        <v>0</v>
      </c>
      <c r="P12" s="36">
        <f>'50 Categorias Mulher'!C12</f>
        <v>0</v>
      </c>
      <c r="Q12" s="36">
        <f t="shared" si="4"/>
        <v>0</v>
      </c>
      <c r="R12" s="36">
        <f>'50 Categorias Homem'!E12</f>
        <v>0</v>
      </c>
      <c r="S12" s="36">
        <f>'50 Categorias Mulher'!E12</f>
        <v>0</v>
      </c>
      <c r="T12" s="36">
        <f t="shared" si="5"/>
        <v>0</v>
      </c>
      <c r="U12" s="36">
        <f>'50 Categorias Homem'!H12</f>
        <v>0</v>
      </c>
      <c r="V12" s="36">
        <f>'50 Categorias Mulher'!H12</f>
        <v>0</v>
      </c>
      <c r="W12" s="36">
        <f t="shared" si="6"/>
        <v>0</v>
      </c>
      <c r="X12" s="36">
        <f>'50 Categorias Homem'!J12</f>
        <v>0</v>
      </c>
      <c r="Y12" s="36">
        <f>'50 Categorias Mulher'!J12</f>
        <v>0</v>
      </c>
      <c r="Z12" s="36">
        <f t="shared" si="7"/>
        <v>0</v>
      </c>
    </row>
    <row r="13" spans="2:26" ht="17.25" customHeight="1">
      <c r="B13" s="65" t="s">
        <v>107</v>
      </c>
      <c r="C13" s="72" t="str">
        <f t="shared" si="0"/>
        <v/>
      </c>
      <c r="D13" s="67">
        <v>9</v>
      </c>
      <c r="E13" s="37" t="str">
        <f t="shared" si="1"/>
        <v/>
      </c>
      <c r="F13" s="66" t="s">
        <v>108</v>
      </c>
      <c r="G13" s="65" t="s">
        <v>154</v>
      </c>
      <c r="H13" s="37" t="str">
        <f t="shared" si="2"/>
        <v/>
      </c>
      <c r="I13" s="67">
        <v>34</v>
      </c>
      <c r="J13" s="37" t="str">
        <f t="shared" si="3"/>
        <v/>
      </c>
      <c r="K13" s="66" t="s">
        <v>155</v>
      </c>
      <c r="O13" s="36">
        <f>'50 Categorias Homem'!C13</f>
        <v>0</v>
      </c>
      <c r="P13" s="36">
        <f>'50 Categorias Mulher'!C13</f>
        <v>0</v>
      </c>
      <c r="Q13" s="36">
        <f t="shared" si="4"/>
        <v>0</v>
      </c>
      <c r="R13" s="36">
        <f>'50 Categorias Homem'!E13</f>
        <v>0</v>
      </c>
      <c r="S13" s="36">
        <f>'50 Categorias Mulher'!E13</f>
        <v>0</v>
      </c>
      <c r="T13" s="36">
        <f t="shared" si="5"/>
        <v>0</v>
      </c>
      <c r="U13" s="36">
        <f>'50 Categorias Homem'!H13</f>
        <v>0</v>
      </c>
      <c r="V13" s="36">
        <f>'50 Categorias Mulher'!H13</f>
        <v>0</v>
      </c>
      <c r="W13" s="36">
        <f t="shared" si="6"/>
        <v>0</v>
      </c>
      <c r="X13" s="36">
        <f>'50 Categorias Homem'!J13</f>
        <v>0</v>
      </c>
      <c r="Y13" s="36">
        <f>'50 Categorias Mulher'!J13</f>
        <v>0</v>
      </c>
      <c r="Z13" s="36">
        <f t="shared" si="7"/>
        <v>0</v>
      </c>
    </row>
    <row r="14" spans="2:26" ht="17.25" customHeight="1">
      <c r="B14" s="65" t="s">
        <v>109</v>
      </c>
      <c r="C14" s="72" t="str">
        <f t="shared" si="0"/>
        <v/>
      </c>
      <c r="D14" s="67">
        <v>10</v>
      </c>
      <c r="E14" s="37" t="str">
        <f t="shared" si="1"/>
        <v/>
      </c>
      <c r="F14" s="66" t="s">
        <v>110</v>
      </c>
      <c r="G14" s="65" t="s">
        <v>156</v>
      </c>
      <c r="H14" s="37" t="str">
        <f t="shared" si="2"/>
        <v/>
      </c>
      <c r="I14" s="67">
        <v>35</v>
      </c>
      <c r="J14" s="37" t="str">
        <f t="shared" si="3"/>
        <v/>
      </c>
      <c r="K14" s="66" t="s">
        <v>157</v>
      </c>
      <c r="O14" s="36">
        <f>'50 Categorias Homem'!C14</f>
        <v>0</v>
      </c>
      <c r="P14" s="36">
        <f>'50 Categorias Mulher'!C14</f>
        <v>0</v>
      </c>
      <c r="Q14" s="36">
        <f t="shared" si="4"/>
        <v>0</v>
      </c>
      <c r="R14" s="36">
        <f>'50 Categorias Homem'!E14</f>
        <v>0</v>
      </c>
      <c r="S14" s="36">
        <f>'50 Categorias Mulher'!E14</f>
        <v>0</v>
      </c>
      <c r="T14" s="36">
        <f t="shared" si="5"/>
        <v>0</v>
      </c>
      <c r="U14" s="36">
        <f>'50 Categorias Homem'!H14</f>
        <v>0</v>
      </c>
      <c r="V14" s="36">
        <f>'50 Categorias Mulher'!H14</f>
        <v>0</v>
      </c>
      <c r="W14" s="36">
        <f t="shared" si="6"/>
        <v>0</v>
      </c>
      <c r="X14" s="36">
        <f>'50 Categorias Homem'!J14</f>
        <v>0</v>
      </c>
      <c r="Y14" s="36">
        <f>'50 Categorias Mulher'!J14</f>
        <v>0</v>
      </c>
      <c r="Z14" s="36">
        <f t="shared" si="7"/>
        <v>0</v>
      </c>
    </row>
    <row r="15" spans="2:26" ht="17.25" customHeight="1">
      <c r="B15" s="65" t="s">
        <v>111</v>
      </c>
      <c r="C15" s="72" t="str">
        <f t="shared" si="0"/>
        <v/>
      </c>
      <c r="D15" s="67">
        <v>11</v>
      </c>
      <c r="E15" s="37" t="str">
        <f t="shared" si="1"/>
        <v/>
      </c>
      <c r="F15" s="66" t="s">
        <v>112</v>
      </c>
      <c r="G15" s="65" t="s">
        <v>158</v>
      </c>
      <c r="H15" s="37" t="str">
        <f t="shared" si="2"/>
        <v/>
      </c>
      <c r="I15" s="67">
        <v>36</v>
      </c>
      <c r="J15" s="37" t="str">
        <f t="shared" si="3"/>
        <v/>
      </c>
      <c r="K15" s="66" t="s">
        <v>193</v>
      </c>
      <c r="O15" s="36">
        <f>'50 Categorias Homem'!C15</f>
        <v>0</v>
      </c>
      <c r="P15" s="36">
        <f>'50 Categorias Mulher'!C15</f>
        <v>0</v>
      </c>
      <c r="Q15" s="36">
        <f t="shared" si="4"/>
        <v>0</v>
      </c>
      <c r="R15" s="36">
        <f>'50 Categorias Homem'!E15</f>
        <v>0</v>
      </c>
      <c r="S15" s="36">
        <f>'50 Categorias Mulher'!E15</f>
        <v>0</v>
      </c>
      <c r="T15" s="36">
        <f t="shared" si="5"/>
        <v>0</v>
      </c>
      <c r="U15" s="36">
        <f>'50 Categorias Homem'!H15</f>
        <v>0</v>
      </c>
      <c r="V15" s="36">
        <f>'50 Categorias Mulher'!H15</f>
        <v>0</v>
      </c>
      <c r="W15" s="36">
        <f t="shared" si="6"/>
        <v>0</v>
      </c>
      <c r="X15" s="36">
        <f>'50 Categorias Homem'!J15</f>
        <v>0</v>
      </c>
      <c r="Y15" s="36">
        <f>'50 Categorias Mulher'!J15</f>
        <v>0</v>
      </c>
      <c r="Z15" s="36">
        <f t="shared" si="7"/>
        <v>0</v>
      </c>
    </row>
    <row r="16" spans="2:26" ht="17.25" customHeight="1">
      <c r="B16" s="65" t="s">
        <v>113</v>
      </c>
      <c r="C16" s="72" t="str">
        <f t="shared" si="0"/>
        <v/>
      </c>
      <c r="D16" s="67">
        <v>12</v>
      </c>
      <c r="E16" s="37" t="str">
        <f t="shared" si="1"/>
        <v/>
      </c>
      <c r="F16" s="66" t="s">
        <v>114</v>
      </c>
      <c r="G16" s="65" t="s">
        <v>159</v>
      </c>
      <c r="H16" s="37" t="str">
        <f t="shared" si="2"/>
        <v/>
      </c>
      <c r="I16" s="67">
        <v>37</v>
      </c>
      <c r="J16" s="37" t="str">
        <f t="shared" si="3"/>
        <v/>
      </c>
      <c r="K16" s="66" t="s">
        <v>160</v>
      </c>
      <c r="O16" s="36">
        <f>'50 Categorias Homem'!C16</f>
        <v>0</v>
      </c>
      <c r="P16" s="36">
        <f>'50 Categorias Mulher'!C16</f>
        <v>0</v>
      </c>
      <c r="Q16" s="36">
        <f t="shared" si="4"/>
        <v>0</v>
      </c>
      <c r="R16" s="36">
        <f>'50 Categorias Homem'!E16</f>
        <v>0</v>
      </c>
      <c r="S16" s="36">
        <f>'50 Categorias Mulher'!E16</f>
        <v>0</v>
      </c>
      <c r="T16" s="36">
        <f t="shared" si="5"/>
        <v>0</v>
      </c>
      <c r="U16" s="36">
        <f>'50 Categorias Homem'!H16</f>
        <v>0</v>
      </c>
      <c r="V16" s="36">
        <f>'50 Categorias Mulher'!H16</f>
        <v>0</v>
      </c>
      <c r="W16" s="36">
        <f t="shared" si="6"/>
        <v>0</v>
      </c>
      <c r="X16" s="36">
        <f>'50 Categorias Homem'!J16</f>
        <v>0</v>
      </c>
      <c r="Y16" s="36">
        <f>'50 Categorias Mulher'!J16</f>
        <v>0</v>
      </c>
      <c r="Z16" s="36">
        <f t="shared" si="7"/>
        <v>0</v>
      </c>
    </row>
    <row r="17" spans="2:26" ht="17.25" customHeight="1">
      <c r="B17" s="65" t="s">
        <v>115</v>
      </c>
      <c r="C17" s="72" t="str">
        <f t="shared" si="0"/>
        <v/>
      </c>
      <c r="D17" s="67">
        <v>13</v>
      </c>
      <c r="E17" s="37" t="str">
        <f t="shared" si="1"/>
        <v/>
      </c>
      <c r="F17" s="66" t="s">
        <v>117</v>
      </c>
      <c r="G17" s="65" t="s">
        <v>161</v>
      </c>
      <c r="H17" s="37" t="str">
        <f t="shared" si="2"/>
        <v/>
      </c>
      <c r="I17" s="67">
        <v>38</v>
      </c>
      <c r="J17" s="37" t="str">
        <f t="shared" si="3"/>
        <v/>
      </c>
      <c r="K17" s="66" t="s">
        <v>162</v>
      </c>
      <c r="O17" s="36">
        <f>'50 Categorias Homem'!C17</f>
        <v>0</v>
      </c>
      <c r="P17" s="36">
        <f>'50 Categorias Mulher'!C17</f>
        <v>0</v>
      </c>
      <c r="Q17" s="36">
        <f t="shared" si="4"/>
        <v>0</v>
      </c>
      <c r="R17" s="36">
        <f>'50 Categorias Homem'!E17</f>
        <v>0</v>
      </c>
      <c r="S17" s="36">
        <f>'50 Categorias Mulher'!E17</f>
        <v>0</v>
      </c>
      <c r="T17" s="36">
        <f t="shared" si="5"/>
        <v>0</v>
      </c>
      <c r="U17" s="36">
        <f>'50 Categorias Homem'!H17</f>
        <v>0</v>
      </c>
      <c r="V17" s="36">
        <f>'50 Categorias Mulher'!H17</f>
        <v>0</v>
      </c>
      <c r="W17" s="36">
        <f t="shared" si="6"/>
        <v>0</v>
      </c>
      <c r="X17" s="36">
        <f>'50 Categorias Homem'!J17</f>
        <v>0</v>
      </c>
      <c r="Y17" s="36">
        <f>'50 Categorias Mulher'!J17</f>
        <v>0</v>
      </c>
      <c r="Z17" s="36">
        <f t="shared" si="7"/>
        <v>0</v>
      </c>
    </row>
    <row r="18" spans="2:26" ht="17.25" customHeight="1">
      <c r="B18" s="65" t="s">
        <v>190</v>
      </c>
      <c r="C18" s="72" t="str">
        <f t="shared" si="0"/>
        <v/>
      </c>
      <c r="D18" s="67">
        <v>14</v>
      </c>
      <c r="E18" s="37" t="str">
        <f t="shared" si="1"/>
        <v/>
      </c>
      <c r="F18" s="66" t="s">
        <v>116</v>
      </c>
      <c r="G18" s="65" t="s">
        <v>163</v>
      </c>
      <c r="H18" s="37" t="str">
        <f t="shared" si="2"/>
        <v/>
      </c>
      <c r="I18" s="67">
        <v>39</v>
      </c>
      <c r="J18" s="37" t="str">
        <f t="shared" si="3"/>
        <v/>
      </c>
      <c r="K18" s="66" t="s">
        <v>164</v>
      </c>
      <c r="O18" s="36">
        <f>'50 Categorias Homem'!C18</f>
        <v>0</v>
      </c>
      <c r="P18" s="36">
        <f>'50 Categorias Mulher'!C18</f>
        <v>0</v>
      </c>
      <c r="Q18" s="36">
        <f t="shared" si="4"/>
        <v>0</v>
      </c>
      <c r="R18" s="36">
        <f>'50 Categorias Homem'!E18</f>
        <v>0</v>
      </c>
      <c r="S18" s="36">
        <f>'50 Categorias Mulher'!E18</f>
        <v>0</v>
      </c>
      <c r="T18" s="36">
        <f t="shared" si="5"/>
        <v>0</v>
      </c>
      <c r="U18" s="36">
        <f>'50 Categorias Homem'!H18</f>
        <v>0</v>
      </c>
      <c r="V18" s="36">
        <f>'50 Categorias Mulher'!H18</f>
        <v>0</v>
      </c>
      <c r="W18" s="36">
        <f t="shared" si="6"/>
        <v>0</v>
      </c>
      <c r="X18" s="36">
        <f>'50 Categorias Homem'!J18</f>
        <v>0</v>
      </c>
      <c r="Y18" s="36">
        <f>'50 Categorias Mulher'!J18</f>
        <v>0</v>
      </c>
      <c r="Z18" s="36">
        <f t="shared" si="7"/>
        <v>0</v>
      </c>
    </row>
    <row r="19" spans="2:26" ht="17.25" customHeight="1">
      <c r="B19" s="65" t="s">
        <v>118</v>
      </c>
      <c r="C19" s="72" t="str">
        <f t="shared" si="0"/>
        <v/>
      </c>
      <c r="D19" s="67">
        <v>15</v>
      </c>
      <c r="E19" s="37" t="str">
        <f t="shared" si="1"/>
        <v/>
      </c>
      <c r="F19" s="66" t="s">
        <v>119</v>
      </c>
      <c r="G19" s="65" t="s">
        <v>165</v>
      </c>
      <c r="H19" s="37" t="str">
        <f t="shared" si="2"/>
        <v/>
      </c>
      <c r="I19" s="67">
        <v>40</v>
      </c>
      <c r="J19" s="37" t="str">
        <f t="shared" si="3"/>
        <v/>
      </c>
      <c r="K19" s="66" t="s">
        <v>166</v>
      </c>
      <c r="O19" s="36">
        <f>'50 Categorias Homem'!C19</f>
        <v>0</v>
      </c>
      <c r="P19" s="36">
        <f>'50 Categorias Mulher'!C19</f>
        <v>0</v>
      </c>
      <c r="Q19" s="36">
        <f t="shared" si="4"/>
        <v>0</v>
      </c>
      <c r="R19" s="36">
        <f>'50 Categorias Homem'!E19</f>
        <v>0</v>
      </c>
      <c r="S19" s="36">
        <f>'50 Categorias Mulher'!E19</f>
        <v>0</v>
      </c>
      <c r="T19" s="36">
        <f t="shared" si="5"/>
        <v>0</v>
      </c>
      <c r="U19" s="36">
        <f>'50 Categorias Homem'!H19</f>
        <v>0</v>
      </c>
      <c r="V19" s="36">
        <f>'50 Categorias Mulher'!H19</f>
        <v>0</v>
      </c>
      <c r="W19" s="36">
        <f t="shared" si="6"/>
        <v>0</v>
      </c>
      <c r="X19" s="36">
        <f>'50 Categorias Homem'!J19</f>
        <v>0</v>
      </c>
      <c r="Y19" s="36">
        <f>'50 Categorias Mulher'!J19</f>
        <v>0</v>
      </c>
      <c r="Z19" s="36">
        <f t="shared" si="7"/>
        <v>0</v>
      </c>
    </row>
    <row r="20" spans="2:26" ht="17.25" customHeight="1">
      <c r="B20" s="65" t="s">
        <v>120</v>
      </c>
      <c r="C20" s="72" t="str">
        <f t="shared" si="0"/>
        <v/>
      </c>
      <c r="D20" s="67">
        <v>16</v>
      </c>
      <c r="E20" s="37" t="str">
        <f t="shared" si="1"/>
        <v/>
      </c>
      <c r="F20" s="66" t="s">
        <v>121</v>
      </c>
      <c r="G20" s="65" t="s">
        <v>167</v>
      </c>
      <c r="H20" s="37" t="str">
        <f t="shared" si="2"/>
        <v/>
      </c>
      <c r="I20" s="67">
        <v>41</v>
      </c>
      <c r="J20" s="37" t="str">
        <f t="shared" si="3"/>
        <v/>
      </c>
      <c r="K20" s="66" t="s">
        <v>168</v>
      </c>
      <c r="O20" s="36">
        <f>'50 Categorias Homem'!C20</f>
        <v>0</v>
      </c>
      <c r="P20" s="36">
        <f>'50 Categorias Mulher'!C20</f>
        <v>0</v>
      </c>
      <c r="Q20" s="36">
        <f t="shared" si="4"/>
        <v>0</v>
      </c>
      <c r="R20" s="36">
        <f>'50 Categorias Homem'!E20</f>
        <v>0</v>
      </c>
      <c r="S20" s="36">
        <f>'50 Categorias Mulher'!E20</f>
        <v>0</v>
      </c>
      <c r="T20" s="36">
        <f t="shared" si="5"/>
        <v>0</v>
      </c>
      <c r="U20" s="36">
        <f>'50 Categorias Homem'!H20</f>
        <v>0</v>
      </c>
      <c r="V20" s="36">
        <f>'50 Categorias Mulher'!H20</f>
        <v>0</v>
      </c>
      <c r="W20" s="36">
        <f t="shared" si="6"/>
        <v>0</v>
      </c>
      <c r="X20" s="36">
        <f>'50 Categorias Homem'!J20</f>
        <v>0</v>
      </c>
      <c r="Y20" s="36">
        <f>'50 Categorias Mulher'!J20</f>
        <v>0</v>
      </c>
      <c r="Z20" s="36">
        <f t="shared" si="7"/>
        <v>0</v>
      </c>
    </row>
    <row r="21" spans="2:26" ht="17.25" customHeight="1">
      <c r="B21" s="65" t="s">
        <v>122</v>
      </c>
      <c r="C21" s="72" t="str">
        <f t="shared" si="0"/>
        <v/>
      </c>
      <c r="D21" s="67">
        <v>17</v>
      </c>
      <c r="E21" s="37" t="str">
        <f t="shared" si="1"/>
        <v/>
      </c>
      <c r="F21" s="66" t="s">
        <v>123</v>
      </c>
      <c r="G21" s="65" t="s">
        <v>169</v>
      </c>
      <c r="H21" s="37" t="str">
        <f t="shared" si="2"/>
        <v/>
      </c>
      <c r="I21" s="67">
        <v>42</v>
      </c>
      <c r="J21" s="37" t="str">
        <f t="shared" si="3"/>
        <v/>
      </c>
      <c r="K21" s="66" t="s">
        <v>170</v>
      </c>
      <c r="O21" s="36">
        <f>'50 Categorias Homem'!C21</f>
        <v>0</v>
      </c>
      <c r="P21" s="36">
        <f>'50 Categorias Mulher'!C21</f>
        <v>0</v>
      </c>
      <c r="Q21" s="36">
        <f t="shared" si="4"/>
        <v>0</v>
      </c>
      <c r="R21" s="36">
        <f>'50 Categorias Homem'!E21</f>
        <v>0</v>
      </c>
      <c r="S21" s="36">
        <f>'50 Categorias Mulher'!E21</f>
        <v>0</v>
      </c>
      <c r="T21" s="36">
        <f t="shared" si="5"/>
        <v>0</v>
      </c>
      <c r="U21" s="36">
        <f>'50 Categorias Homem'!H21</f>
        <v>0</v>
      </c>
      <c r="V21" s="36">
        <f>'50 Categorias Mulher'!H21</f>
        <v>0</v>
      </c>
      <c r="W21" s="36">
        <f t="shared" si="6"/>
        <v>0</v>
      </c>
      <c r="X21" s="36">
        <f>'50 Categorias Homem'!J21</f>
        <v>0</v>
      </c>
      <c r="Y21" s="36">
        <f>'50 Categorias Mulher'!J21</f>
        <v>0</v>
      </c>
      <c r="Z21" s="36">
        <f t="shared" si="7"/>
        <v>0</v>
      </c>
    </row>
    <row r="22" spans="2:26" ht="17.25" customHeight="1">
      <c r="B22" s="65" t="s">
        <v>124</v>
      </c>
      <c r="C22" s="72" t="str">
        <f t="shared" si="0"/>
        <v/>
      </c>
      <c r="D22" s="67">
        <v>18</v>
      </c>
      <c r="E22" s="37" t="str">
        <f t="shared" si="1"/>
        <v/>
      </c>
      <c r="F22" s="66" t="s">
        <v>125</v>
      </c>
      <c r="G22" s="65" t="s">
        <v>171</v>
      </c>
      <c r="H22" s="37" t="str">
        <f t="shared" si="2"/>
        <v/>
      </c>
      <c r="I22" s="67">
        <v>43</v>
      </c>
      <c r="J22" s="37" t="str">
        <f t="shared" si="3"/>
        <v/>
      </c>
      <c r="K22" s="66" t="s">
        <v>172</v>
      </c>
      <c r="O22" s="36">
        <f>'50 Categorias Homem'!C22</f>
        <v>0</v>
      </c>
      <c r="P22" s="36">
        <f>'50 Categorias Mulher'!C22</f>
        <v>0</v>
      </c>
      <c r="Q22" s="36">
        <f t="shared" si="4"/>
        <v>0</v>
      </c>
      <c r="R22" s="36">
        <f>'50 Categorias Homem'!E22</f>
        <v>0</v>
      </c>
      <c r="S22" s="36">
        <f>'50 Categorias Mulher'!E22</f>
        <v>0</v>
      </c>
      <c r="T22" s="36">
        <f t="shared" si="5"/>
        <v>0</v>
      </c>
      <c r="U22" s="36">
        <f>'50 Categorias Homem'!H22</f>
        <v>0</v>
      </c>
      <c r="V22" s="36">
        <f>'50 Categorias Mulher'!H22</f>
        <v>0</v>
      </c>
      <c r="W22" s="36">
        <f t="shared" si="6"/>
        <v>0</v>
      </c>
      <c r="X22" s="36">
        <f>'50 Categorias Homem'!J22</f>
        <v>0</v>
      </c>
      <c r="Y22" s="36">
        <f>'50 Categorias Mulher'!J22</f>
        <v>0</v>
      </c>
      <c r="Z22" s="36">
        <f t="shared" si="7"/>
        <v>0</v>
      </c>
    </row>
    <row r="23" spans="2:26" ht="17.25" customHeight="1">
      <c r="B23" s="65" t="s">
        <v>126</v>
      </c>
      <c r="C23" s="72" t="str">
        <f t="shared" si="0"/>
        <v/>
      </c>
      <c r="D23" s="67">
        <v>19</v>
      </c>
      <c r="E23" s="37" t="str">
        <f t="shared" si="1"/>
        <v/>
      </c>
      <c r="F23" s="66" t="s">
        <v>127</v>
      </c>
      <c r="G23" s="65" t="s">
        <v>173</v>
      </c>
      <c r="H23" s="37" t="str">
        <f t="shared" si="2"/>
        <v/>
      </c>
      <c r="I23" s="67">
        <v>44</v>
      </c>
      <c r="J23" s="37" t="str">
        <f t="shared" si="3"/>
        <v/>
      </c>
      <c r="K23" s="66" t="s">
        <v>174</v>
      </c>
      <c r="O23" s="36">
        <f>'50 Categorias Homem'!C23</f>
        <v>0</v>
      </c>
      <c r="P23" s="36">
        <f>'50 Categorias Mulher'!C23</f>
        <v>0</v>
      </c>
      <c r="Q23" s="36">
        <f t="shared" si="4"/>
        <v>0</v>
      </c>
      <c r="R23" s="36">
        <f>'50 Categorias Homem'!E23</f>
        <v>0</v>
      </c>
      <c r="S23" s="36">
        <f>'50 Categorias Mulher'!E23</f>
        <v>0</v>
      </c>
      <c r="T23" s="36">
        <f t="shared" si="5"/>
        <v>0</v>
      </c>
      <c r="U23" s="36">
        <f>'50 Categorias Homem'!H23</f>
        <v>0</v>
      </c>
      <c r="V23" s="36">
        <f>'50 Categorias Mulher'!H23</f>
        <v>0</v>
      </c>
      <c r="W23" s="36">
        <f t="shared" si="6"/>
        <v>0</v>
      </c>
      <c r="X23" s="36">
        <f>'50 Categorias Homem'!J23</f>
        <v>0</v>
      </c>
      <c r="Y23" s="36">
        <f>'50 Categorias Mulher'!J23</f>
        <v>0</v>
      </c>
      <c r="Z23" s="36">
        <f t="shared" si="7"/>
        <v>0</v>
      </c>
    </row>
    <row r="24" spans="2:26" ht="17.25" customHeight="1">
      <c r="B24" s="65" t="s">
        <v>128</v>
      </c>
      <c r="C24" s="72" t="str">
        <f t="shared" si="0"/>
        <v/>
      </c>
      <c r="D24" s="67">
        <v>20</v>
      </c>
      <c r="E24" s="37" t="str">
        <f t="shared" si="1"/>
        <v/>
      </c>
      <c r="F24" s="66" t="s">
        <v>129</v>
      </c>
      <c r="G24" s="65" t="s">
        <v>175</v>
      </c>
      <c r="H24" s="37" t="str">
        <f t="shared" si="2"/>
        <v/>
      </c>
      <c r="I24" s="67">
        <v>45</v>
      </c>
      <c r="J24" s="37" t="str">
        <f t="shared" si="3"/>
        <v/>
      </c>
      <c r="K24" s="66" t="s">
        <v>176</v>
      </c>
      <c r="O24" s="36">
        <f>'50 Categorias Homem'!C24</f>
        <v>0</v>
      </c>
      <c r="P24" s="36">
        <f>'50 Categorias Mulher'!C24</f>
        <v>0</v>
      </c>
      <c r="Q24" s="36">
        <f t="shared" si="4"/>
        <v>0</v>
      </c>
      <c r="R24" s="36">
        <f>'50 Categorias Homem'!E24</f>
        <v>0</v>
      </c>
      <c r="S24" s="36">
        <f>'50 Categorias Mulher'!E24</f>
        <v>0</v>
      </c>
      <c r="T24" s="36">
        <f t="shared" si="5"/>
        <v>0</v>
      </c>
      <c r="U24" s="36">
        <f>'50 Categorias Homem'!H24</f>
        <v>0</v>
      </c>
      <c r="V24" s="36">
        <f>'50 Categorias Mulher'!H24</f>
        <v>0</v>
      </c>
      <c r="W24" s="36">
        <f t="shared" si="6"/>
        <v>0</v>
      </c>
      <c r="X24" s="36">
        <f>'50 Categorias Homem'!J24</f>
        <v>0</v>
      </c>
      <c r="Y24" s="36">
        <f>'50 Categorias Mulher'!J24</f>
        <v>0</v>
      </c>
      <c r="Z24" s="36">
        <f t="shared" si="7"/>
        <v>0</v>
      </c>
    </row>
    <row r="25" spans="2:26" ht="17.25" customHeight="1">
      <c r="B25" s="65" t="s">
        <v>130</v>
      </c>
      <c r="C25" s="72" t="str">
        <f t="shared" si="0"/>
        <v/>
      </c>
      <c r="D25" s="67">
        <v>21</v>
      </c>
      <c r="E25" s="37" t="str">
        <f t="shared" si="1"/>
        <v/>
      </c>
      <c r="F25" s="66" t="s">
        <v>131</v>
      </c>
      <c r="G25" s="65" t="s">
        <v>177</v>
      </c>
      <c r="H25" s="37" t="str">
        <f t="shared" si="2"/>
        <v/>
      </c>
      <c r="I25" s="67">
        <v>46</v>
      </c>
      <c r="J25" s="37" t="str">
        <f t="shared" si="3"/>
        <v/>
      </c>
      <c r="K25" s="66" t="s">
        <v>178</v>
      </c>
      <c r="O25" s="36">
        <f>'50 Categorias Homem'!C25</f>
        <v>0</v>
      </c>
      <c r="P25" s="36">
        <f>'50 Categorias Mulher'!C25</f>
        <v>0</v>
      </c>
      <c r="Q25" s="36">
        <f t="shared" si="4"/>
        <v>0</v>
      </c>
      <c r="R25" s="36">
        <f>'50 Categorias Homem'!E25</f>
        <v>0</v>
      </c>
      <c r="S25" s="36">
        <f>'50 Categorias Mulher'!E25</f>
        <v>0</v>
      </c>
      <c r="T25" s="36">
        <f t="shared" si="5"/>
        <v>0</v>
      </c>
      <c r="U25" s="36">
        <f>'50 Categorias Homem'!H25</f>
        <v>0</v>
      </c>
      <c r="V25" s="36">
        <f>'50 Categorias Mulher'!H25</f>
        <v>0</v>
      </c>
      <c r="W25" s="36">
        <f t="shared" si="6"/>
        <v>0</v>
      </c>
      <c r="X25" s="36">
        <f>'50 Categorias Homem'!J25</f>
        <v>0</v>
      </c>
      <c r="Y25" s="36">
        <f>'50 Categorias Mulher'!J25</f>
        <v>0</v>
      </c>
      <c r="Z25" s="36">
        <f t="shared" si="7"/>
        <v>0</v>
      </c>
    </row>
    <row r="26" spans="2:26" ht="17.25" customHeight="1">
      <c r="B26" s="65" t="s">
        <v>132</v>
      </c>
      <c r="C26" s="72" t="str">
        <f t="shared" si="0"/>
        <v/>
      </c>
      <c r="D26" s="67">
        <v>22</v>
      </c>
      <c r="E26" s="37" t="str">
        <f t="shared" si="1"/>
        <v/>
      </c>
      <c r="F26" s="66" t="s">
        <v>133</v>
      </c>
      <c r="G26" s="65" t="s">
        <v>179</v>
      </c>
      <c r="H26" s="37" t="str">
        <f t="shared" si="2"/>
        <v/>
      </c>
      <c r="I26" s="67">
        <v>47</v>
      </c>
      <c r="J26" s="37" t="str">
        <f t="shared" si="3"/>
        <v/>
      </c>
      <c r="K26" s="66" t="s">
        <v>180</v>
      </c>
      <c r="O26" s="36">
        <f>'50 Categorias Homem'!C26</f>
        <v>0</v>
      </c>
      <c r="P26" s="36">
        <f>'50 Categorias Mulher'!C26</f>
        <v>0</v>
      </c>
      <c r="Q26" s="36">
        <f t="shared" si="4"/>
        <v>0</v>
      </c>
      <c r="R26" s="36">
        <f>'50 Categorias Homem'!E26</f>
        <v>0</v>
      </c>
      <c r="S26" s="36">
        <f>'50 Categorias Mulher'!E26</f>
        <v>0</v>
      </c>
      <c r="T26" s="36">
        <f t="shared" si="5"/>
        <v>0</v>
      </c>
      <c r="U26" s="36">
        <f>'50 Categorias Homem'!H26</f>
        <v>0</v>
      </c>
      <c r="V26" s="36">
        <f>'50 Categorias Mulher'!H26</f>
        <v>0</v>
      </c>
      <c r="W26" s="36">
        <f t="shared" si="6"/>
        <v>0</v>
      </c>
      <c r="X26" s="36">
        <f>'50 Categorias Homem'!J26</f>
        <v>0</v>
      </c>
      <c r="Y26" s="36">
        <f>'50 Categorias Mulher'!J26</f>
        <v>0</v>
      </c>
      <c r="Z26" s="36">
        <f t="shared" si="7"/>
        <v>0</v>
      </c>
    </row>
    <row r="27" spans="2:26" ht="17.25" customHeight="1">
      <c r="B27" s="65" t="s">
        <v>134</v>
      </c>
      <c r="C27" s="72" t="str">
        <f t="shared" si="0"/>
        <v/>
      </c>
      <c r="D27" s="67">
        <v>23</v>
      </c>
      <c r="E27" s="37" t="str">
        <f t="shared" si="1"/>
        <v/>
      </c>
      <c r="F27" s="66" t="s">
        <v>135</v>
      </c>
      <c r="G27" s="65" t="s">
        <v>181</v>
      </c>
      <c r="H27" s="37" t="str">
        <f t="shared" si="2"/>
        <v/>
      </c>
      <c r="I27" s="67">
        <v>48</v>
      </c>
      <c r="J27" s="37" t="str">
        <f t="shared" si="3"/>
        <v/>
      </c>
      <c r="K27" s="66" t="s">
        <v>182</v>
      </c>
      <c r="O27" s="36">
        <f>'50 Categorias Homem'!C27</f>
        <v>0</v>
      </c>
      <c r="P27" s="36">
        <f>'50 Categorias Mulher'!C27</f>
        <v>0</v>
      </c>
      <c r="Q27" s="36">
        <f t="shared" si="4"/>
        <v>0</v>
      </c>
      <c r="R27" s="36">
        <f>'50 Categorias Homem'!E27</f>
        <v>0</v>
      </c>
      <c r="S27" s="36">
        <f>'50 Categorias Mulher'!E27</f>
        <v>0</v>
      </c>
      <c r="T27" s="36">
        <f t="shared" si="5"/>
        <v>0</v>
      </c>
      <c r="U27" s="36">
        <f>'50 Categorias Homem'!H27</f>
        <v>0</v>
      </c>
      <c r="V27" s="36">
        <f>'50 Categorias Mulher'!H27</f>
        <v>0</v>
      </c>
      <c r="W27" s="36">
        <f t="shared" si="6"/>
        <v>0</v>
      </c>
      <c r="X27" s="36">
        <f>'50 Categorias Homem'!J27</f>
        <v>0</v>
      </c>
      <c r="Y27" s="36">
        <f>'50 Categorias Mulher'!J27</f>
        <v>0</v>
      </c>
      <c r="Z27" s="36">
        <f t="shared" si="7"/>
        <v>0</v>
      </c>
    </row>
    <row r="28" spans="2:26" ht="17.25" customHeight="1">
      <c r="B28" s="65" t="s">
        <v>136</v>
      </c>
      <c r="C28" s="72" t="str">
        <f t="shared" si="0"/>
        <v/>
      </c>
      <c r="D28" s="67">
        <v>24</v>
      </c>
      <c r="E28" s="37" t="str">
        <f t="shared" si="1"/>
        <v/>
      </c>
      <c r="F28" s="66" t="s">
        <v>137</v>
      </c>
      <c r="G28" s="65" t="s">
        <v>183</v>
      </c>
      <c r="H28" s="37" t="str">
        <f t="shared" si="2"/>
        <v/>
      </c>
      <c r="I28" s="67">
        <v>49</v>
      </c>
      <c r="J28" s="37" t="str">
        <f t="shared" si="3"/>
        <v/>
      </c>
      <c r="K28" s="66" t="s">
        <v>184</v>
      </c>
      <c r="O28" s="36">
        <f>'50 Categorias Homem'!C28</f>
        <v>0</v>
      </c>
      <c r="P28" s="36">
        <f>'50 Categorias Mulher'!C28</f>
        <v>0</v>
      </c>
      <c r="Q28" s="36">
        <f t="shared" si="4"/>
        <v>0</v>
      </c>
      <c r="R28" s="36">
        <f>'50 Categorias Homem'!E28</f>
        <v>0</v>
      </c>
      <c r="S28" s="36">
        <f>'50 Categorias Mulher'!E28</f>
        <v>0</v>
      </c>
      <c r="T28" s="36">
        <f t="shared" si="5"/>
        <v>0</v>
      </c>
      <c r="U28" s="36">
        <f>'50 Categorias Homem'!H28</f>
        <v>0</v>
      </c>
      <c r="V28" s="36">
        <f>'50 Categorias Mulher'!H28</f>
        <v>0</v>
      </c>
      <c r="W28" s="36">
        <f t="shared" si="6"/>
        <v>0</v>
      </c>
      <c r="X28" s="36">
        <f>'50 Categorias Homem'!J28</f>
        <v>0</v>
      </c>
      <c r="Y28" s="36">
        <f>'50 Categorias Mulher'!J28</f>
        <v>0</v>
      </c>
      <c r="Z28" s="36">
        <f t="shared" si="7"/>
        <v>0</v>
      </c>
    </row>
    <row r="29" spans="2:26" ht="17.25" customHeight="1">
      <c r="B29" s="65" t="s">
        <v>138</v>
      </c>
      <c r="C29" s="72" t="str">
        <f t="shared" si="0"/>
        <v/>
      </c>
      <c r="D29" s="67">
        <v>25</v>
      </c>
      <c r="E29" s="37" t="str">
        <f t="shared" si="1"/>
        <v/>
      </c>
      <c r="F29" s="66" t="s">
        <v>139</v>
      </c>
      <c r="G29" s="65" t="s">
        <v>185</v>
      </c>
      <c r="H29" s="37" t="str">
        <f t="shared" si="2"/>
        <v/>
      </c>
      <c r="I29" s="67">
        <v>50</v>
      </c>
      <c r="J29" s="37" t="str">
        <f t="shared" si="3"/>
        <v/>
      </c>
      <c r="K29" s="66" t="s">
        <v>186</v>
      </c>
      <c r="O29" s="36">
        <f>'50 Categorias Homem'!C29</f>
        <v>0</v>
      </c>
      <c r="P29" s="36">
        <f>'50 Categorias Mulher'!C29</f>
        <v>0</v>
      </c>
      <c r="Q29" s="36">
        <f t="shared" si="4"/>
        <v>0</v>
      </c>
      <c r="R29" s="36">
        <f>'50 Categorias Homem'!E29</f>
        <v>0</v>
      </c>
      <c r="S29" s="36">
        <f>'50 Categorias Mulher'!E29</f>
        <v>0</v>
      </c>
      <c r="T29" s="36">
        <f t="shared" si="5"/>
        <v>0</v>
      </c>
      <c r="U29" s="36">
        <f>'50 Categorias Homem'!H29</f>
        <v>0</v>
      </c>
      <c r="V29" s="36">
        <f>'50 Categorias Mulher'!H29</f>
        <v>0</v>
      </c>
      <c r="W29" s="36">
        <f t="shared" si="6"/>
        <v>0</v>
      </c>
      <c r="X29" s="36">
        <f>'50 Categorias Homem'!J29</f>
        <v>0</v>
      </c>
      <c r="Y29" s="36">
        <f>'50 Categorias Mulher'!J29</f>
        <v>0</v>
      </c>
      <c r="Z29" s="36">
        <f t="shared" si="7"/>
        <v>0</v>
      </c>
    </row>
    <row r="52" spans="1:5" ht="14.25">
      <c r="B52" s="178" t="s">
        <v>220</v>
      </c>
      <c r="C52" s="174"/>
      <c r="D52" s="174"/>
      <c r="E52" s="174"/>
    </row>
    <row r="53" spans="1:5" ht="14.25">
      <c r="B53" s="178" t="str">
        <f>'Comparativo 5 Variáveis'!D80</f>
        <v>Convergência</v>
      </c>
      <c r="C53" s="178">
        <f>'Comparativo 5 Variáveis'!E80</f>
        <v>0</v>
      </c>
      <c r="D53" s="266">
        <f>C53/C55</f>
        <v>0</v>
      </c>
      <c r="E53" s="266"/>
    </row>
    <row r="54" spans="1:5" ht="14.25">
      <c r="B54" s="178" t="str">
        <f>'Comparativo 5 Variáveis'!D81</f>
        <v>Divergência</v>
      </c>
      <c r="C54" s="178">
        <f>'Comparativo 5 Variáveis'!E81</f>
        <v>26</v>
      </c>
      <c r="D54" s="266">
        <f>C54/C55</f>
        <v>1</v>
      </c>
      <c r="E54" s="266"/>
    </row>
    <row r="55" spans="1:5" ht="14.25">
      <c r="B55" s="179" t="s">
        <v>219</v>
      </c>
      <c r="C55" s="174">
        <f>SUM(C53:C54)</f>
        <v>26</v>
      </c>
      <c r="D55" s="179"/>
      <c r="E55" s="180"/>
    </row>
    <row r="56" spans="1:5" ht="14.25">
      <c r="B56" s="178" t="s">
        <v>194</v>
      </c>
      <c r="C56" s="181">
        <f>COUNTIF(C5:C29, "S")+COUNTIF(H5:H29, "s")</f>
        <v>0</v>
      </c>
      <c r="D56" s="266" t="e">
        <f>C56/C58</f>
        <v>#DIV/0!</v>
      </c>
      <c r="E56" s="266"/>
    </row>
    <row r="57" spans="1:5" ht="14.25">
      <c r="B57" s="178" t="s">
        <v>195</v>
      </c>
      <c r="C57" s="181">
        <f>COUNTIF(E5:E29, "s")+COUNTIF(J5:J29, "s")</f>
        <v>0</v>
      </c>
      <c r="D57" s="266" t="e">
        <f>C57/C58</f>
        <v>#DIV/0!</v>
      </c>
      <c r="E57" s="266"/>
    </row>
    <row r="58" spans="1:5" ht="14.25">
      <c r="A58" s="1"/>
      <c r="B58" s="182"/>
      <c r="C58" s="174">
        <f>SUM(C56:C57)</f>
        <v>0</v>
      </c>
      <c r="D58" s="183"/>
      <c r="E58" s="183"/>
    </row>
    <row r="59" spans="1:5">
      <c r="B59" s="182"/>
      <c r="C59" s="174"/>
      <c r="D59" s="174"/>
      <c r="E59" s="174"/>
    </row>
  </sheetData>
  <sheetProtection password="CFC0" sheet="1" objects="1" scenarios="1"/>
  <mergeCells count="10">
    <mergeCell ref="D53:E53"/>
    <mergeCell ref="D54:E54"/>
    <mergeCell ref="D56:E56"/>
    <mergeCell ref="D57:E57"/>
    <mergeCell ref="B1:K1"/>
    <mergeCell ref="B2:K2"/>
    <mergeCell ref="B3:C3"/>
    <mergeCell ref="E3:F3"/>
    <mergeCell ref="G3:H3"/>
    <mergeCell ref="J3:K3"/>
  </mergeCells>
  <conditionalFormatting sqref="B5">
    <cfRule type="iconSet" priority="11">
      <iconSet iconSet="3Arrows">
        <cfvo type="percent" val="0"/>
        <cfvo type="percent" val="33"/>
        <cfvo type="percent" val="67"/>
      </iconSet>
    </cfRule>
  </conditionalFormatting>
  <conditionalFormatting sqref="B5">
    <cfRule type="cellIs" dxfId="12" priority="8" operator="equal">
      <formula>"x"</formula>
    </cfRule>
    <cfRule type="dataBar" priority="9">
      <dataBar>
        <cfvo type="min" val="0"/>
        <cfvo type="max" val="0"/>
        <color rgb="FF638EC6"/>
      </dataBar>
    </cfRule>
    <cfRule type="dataBar" priority="10">
      <dataBar>
        <cfvo type="min" val="0"/>
        <cfvo type="max" val="0"/>
        <color rgb="FF638EC6"/>
      </dataBar>
    </cfRule>
  </conditionalFormatting>
  <conditionalFormatting sqref="C62:C1048576 C5:C29 H5:H29">
    <cfRule type="cellIs" dxfId="11" priority="7" operator="equal">
      <formula>"x"</formula>
    </cfRule>
  </conditionalFormatting>
  <conditionalFormatting sqref="E62:E1048576 C5:C29 E5:E29 H5:H29 J5:J29">
    <cfRule type="cellIs" dxfId="10" priority="6" operator="equal">
      <formula>"x"</formula>
    </cfRule>
  </conditionalFormatting>
  <conditionalFormatting sqref="C5:C29 E5:E29 H5:H29 J5:J29">
    <cfRule type="cellIs" dxfId="9" priority="3" operator="equal">
      <formula>"s"</formula>
    </cfRule>
  </conditionalFormatting>
  <conditionalFormatting sqref="C5:C29 H5:H29">
    <cfRule type="cellIs" dxfId="8" priority="2" operator="equal">
      <formula>"s"</formula>
    </cfRule>
  </conditionalFormatting>
  <conditionalFormatting sqref="E5:E29 J5:J29">
    <cfRule type="cellIs" dxfId="7" priority="1" operator="equal">
      <formula>"s"</formula>
    </cfRule>
  </conditionalFormatting>
  <pageMargins left="0.23622047244094491" right="0.23622047244094491" top="0.74803149606299213" bottom="0.74803149606299213" header="0.31496062992125984" footer="0.31496062992125984"/>
  <pageSetup paperSize="9" scale="51" orientation="landscape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A14"/>
  <sheetViews>
    <sheetView showGridLines="0" workbookViewId="0">
      <selection activeCell="A24" sqref="A24"/>
    </sheetView>
  </sheetViews>
  <sheetFormatPr defaultRowHeight="12.75"/>
  <cols>
    <col min="1" max="1" width="131" customWidth="1"/>
  </cols>
  <sheetData>
    <row r="1" spans="1:1" ht="18">
      <c r="A1" s="62" t="s">
        <v>202</v>
      </c>
    </row>
    <row r="2" spans="1:1" ht="6.75" customHeight="1"/>
    <row r="3" spans="1:1" ht="15">
      <c r="A3" s="74" t="s">
        <v>223</v>
      </c>
    </row>
    <row r="4" spans="1:1" ht="14.25">
      <c r="A4" s="75" t="s">
        <v>207</v>
      </c>
    </row>
    <row r="5" spans="1:1" ht="6.75" customHeight="1">
      <c r="A5" s="73"/>
    </row>
    <row r="6" spans="1:1" ht="15">
      <c r="A6" s="74" t="s">
        <v>224</v>
      </c>
    </row>
    <row r="7" spans="1:1" ht="14.25">
      <c r="A7" s="75" t="s">
        <v>207</v>
      </c>
    </row>
    <row r="11" spans="1:1" ht="20.25">
      <c r="A11" s="78" t="s">
        <v>203</v>
      </c>
    </row>
    <row r="12" spans="1:1" ht="20.25">
      <c r="A12" s="78" t="s">
        <v>204</v>
      </c>
    </row>
    <row r="13" spans="1:1" ht="20.25">
      <c r="A13" s="78" t="s">
        <v>205</v>
      </c>
    </row>
    <row r="14" spans="1:1" ht="20.25">
      <c r="A14" s="78" t="s">
        <v>206</v>
      </c>
    </row>
  </sheetData>
  <sheetProtection password="CFC0" sheet="1" objects="1" scenarios="1"/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F37"/>
  <sheetViews>
    <sheetView showGridLines="0" workbookViewId="0">
      <selection activeCell="A2" sqref="A2:C2"/>
    </sheetView>
  </sheetViews>
  <sheetFormatPr defaultRowHeight="12.75"/>
  <cols>
    <col min="1" max="1" width="106" style="117" customWidth="1"/>
    <col min="2" max="2" width="6.42578125" customWidth="1"/>
    <col min="3" max="3" width="4.85546875" style="121" customWidth="1"/>
    <col min="4" max="4" width="14.5703125" style="120" hidden="1" customWidth="1"/>
  </cols>
  <sheetData>
    <row r="1" spans="1:4" ht="18">
      <c r="A1" s="267" t="s">
        <v>480</v>
      </c>
      <c r="B1" s="268"/>
      <c r="C1" s="268"/>
    </row>
    <row r="2" spans="1:4" ht="33.75" customHeight="1">
      <c r="A2" s="269" t="s">
        <v>226</v>
      </c>
      <c r="B2" s="269"/>
      <c r="C2" s="269"/>
    </row>
    <row r="3" spans="1:4" ht="6" customHeight="1"/>
    <row r="4" spans="1:4" ht="24.75" customHeight="1">
      <c r="A4" s="122" t="s">
        <v>481</v>
      </c>
      <c r="C4" s="121" t="str">
        <f>IF(D4, "Sim", "")</f>
        <v/>
      </c>
      <c r="D4" s="120" t="b">
        <v>0</v>
      </c>
    </row>
    <row r="5" spans="1:4" ht="27.6" customHeight="1">
      <c r="A5" s="118" t="s">
        <v>482</v>
      </c>
      <c r="C5" s="121" t="str">
        <f t="shared" ref="C5:C28" si="0">IF(D5, "Sim", "")</f>
        <v/>
      </c>
      <c r="D5" s="120" t="b">
        <v>0</v>
      </c>
    </row>
    <row r="6" spans="1:4" ht="27.6" customHeight="1">
      <c r="A6" s="122" t="s">
        <v>483</v>
      </c>
      <c r="C6" s="121" t="str">
        <f t="shared" si="0"/>
        <v/>
      </c>
      <c r="D6" s="120" t="b">
        <v>0</v>
      </c>
    </row>
    <row r="7" spans="1:4" ht="31.5" customHeight="1">
      <c r="A7" s="118" t="s">
        <v>484</v>
      </c>
      <c r="C7" s="121" t="str">
        <f t="shared" si="0"/>
        <v/>
      </c>
      <c r="D7" s="120" t="b">
        <v>0</v>
      </c>
    </row>
    <row r="8" spans="1:4" ht="27.6" customHeight="1">
      <c r="A8" s="122" t="s">
        <v>485</v>
      </c>
      <c r="C8" s="121" t="str">
        <f t="shared" si="0"/>
        <v/>
      </c>
      <c r="D8" s="120" t="b">
        <v>0</v>
      </c>
    </row>
    <row r="9" spans="1:4" ht="27.6" customHeight="1">
      <c r="A9" s="118" t="s">
        <v>486</v>
      </c>
      <c r="C9" s="121" t="str">
        <f t="shared" si="0"/>
        <v/>
      </c>
      <c r="D9" s="120" t="b">
        <v>0</v>
      </c>
    </row>
    <row r="10" spans="1:4" ht="27.6" customHeight="1">
      <c r="A10" s="122" t="s">
        <v>487</v>
      </c>
      <c r="C10" s="121" t="str">
        <f t="shared" si="0"/>
        <v/>
      </c>
      <c r="D10" s="120" t="b">
        <v>0</v>
      </c>
    </row>
    <row r="11" spans="1:4" ht="27.6" customHeight="1">
      <c r="A11" s="118" t="s">
        <v>488</v>
      </c>
      <c r="C11" s="121" t="str">
        <f t="shared" si="0"/>
        <v/>
      </c>
      <c r="D11" s="120" t="b">
        <v>0</v>
      </c>
    </row>
    <row r="12" spans="1:4" ht="27.6" customHeight="1">
      <c r="A12" s="122" t="s">
        <v>489</v>
      </c>
      <c r="C12" s="121" t="str">
        <f t="shared" si="0"/>
        <v/>
      </c>
      <c r="D12" s="120" t="b">
        <v>0</v>
      </c>
    </row>
    <row r="13" spans="1:4" ht="27.6" customHeight="1">
      <c r="A13" s="118" t="s">
        <v>490</v>
      </c>
      <c r="C13" s="121" t="str">
        <f t="shared" si="0"/>
        <v/>
      </c>
      <c r="D13" s="120" t="b">
        <v>0</v>
      </c>
    </row>
    <row r="14" spans="1:4" ht="27.6" customHeight="1">
      <c r="A14" s="122" t="s">
        <v>491</v>
      </c>
      <c r="C14" s="121" t="str">
        <f t="shared" si="0"/>
        <v/>
      </c>
      <c r="D14" s="120" t="b">
        <v>0</v>
      </c>
    </row>
    <row r="15" spans="1:4" ht="27.6" customHeight="1">
      <c r="A15" s="118" t="s">
        <v>492</v>
      </c>
      <c r="C15" s="121" t="str">
        <f t="shared" si="0"/>
        <v/>
      </c>
      <c r="D15" s="120" t="b">
        <v>0</v>
      </c>
    </row>
    <row r="16" spans="1:4" ht="27.6" customHeight="1">
      <c r="A16" s="122" t="s">
        <v>493</v>
      </c>
      <c r="C16" s="121" t="str">
        <f t="shared" si="0"/>
        <v/>
      </c>
      <c r="D16" s="120" t="b">
        <v>0</v>
      </c>
    </row>
    <row r="17" spans="1:6" ht="32.25" customHeight="1">
      <c r="A17" s="118" t="s">
        <v>494</v>
      </c>
      <c r="C17" s="121" t="str">
        <f t="shared" si="0"/>
        <v/>
      </c>
      <c r="D17" s="120" t="b">
        <v>0</v>
      </c>
    </row>
    <row r="18" spans="1:6" ht="27.6" customHeight="1">
      <c r="A18" s="122" t="s">
        <v>495</v>
      </c>
      <c r="C18" s="121" t="str">
        <f t="shared" si="0"/>
        <v/>
      </c>
      <c r="D18" s="120" t="b">
        <v>0</v>
      </c>
    </row>
    <row r="19" spans="1:6" ht="27.6" customHeight="1">
      <c r="A19" s="118" t="s">
        <v>496</v>
      </c>
      <c r="C19" s="121" t="str">
        <f t="shared" si="0"/>
        <v/>
      </c>
      <c r="D19" s="120" t="b">
        <v>0</v>
      </c>
    </row>
    <row r="20" spans="1:6" ht="31.5" customHeight="1">
      <c r="A20" s="122" t="s">
        <v>497</v>
      </c>
      <c r="C20" s="121" t="str">
        <f t="shared" si="0"/>
        <v/>
      </c>
      <c r="D20" s="120" t="b">
        <v>0</v>
      </c>
    </row>
    <row r="21" spans="1:6" ht="27.6" customHeight="1">
      <c r="A21" s="118" t="s">
        <v>498</v>
      </c>
      <c r="C21" s="121" t="str">
        <f t="shared" si="0"/>
        <v/>
      </c>
      <c r="D21" s="120" t="b">
        <v>0</v>
      </c>
    </row>
    <row r="22" spans="1:6" ht="27.6" customHeight="1">
      <c r="A22" s="122" t="s">
        <v>499</v>
      </c>
      <c r="C22" s="121" t="str">
        <f t="shared" si="0"/>
        <v/>
      </c>
      <c r="D22" s="120" t="b">
        <v>0</v>
      </c>
    </row>
    <row r="23" spans="1:6" ht="27.6" customHeight="1">
      <c r="A23" s="118" t="s">
        <v>500</v>
      </c>
      <c r="C23" s="121" t="str">
        <f t="shared" si="0"/>
        <v/>
      </c>
      <c r="D23" s="120" t="b">
        <v>0</v>
      </c>
    </row>
    <row r="24" spans="1:6" ht="27.6" customHeight="1">
      <c r="A24" s="122" t="s">
        <v>501</v>
      </c>
      <c r="C24" s="121" t="str">
        <f t="shared" si="0"/>
        <v/>
      </c>
      <c r="D24" s="120" t="b">
        <v>0</v>
      </c>
    </row>
    <row r="25" spans="1:6" ht="30.75" customHeight="1">
      <c r="A25" s="118" t="s">
        <v>225</v>
      </c>
      <c r="C25" s="121" t="str">
        <f t="shared" si="0"/>
        <v/>
      </c>
      <c r="D25" s="120" t="b">
        <v>0</v>
      </c>
    </row>
    <row r="26" spans="1:6" ht="33.75" customHeight="1">
      <c r="A26" s="122" t="s">
        <v>502</v>
      </c>
      <c r="C26" s="121" t="str">
        <f t="shared" si="0"/>
        <v/>
      </c>
      <c r="D26" s="120" t="b">
        <v>0</v>
      </c>
    </row>
    <row r="27" spans="1:6" ht="32.25" customHeight="1">
      <c r="A27" s="118" t="s">
        <v>503</v>
      </c>
      <c r="C27" s="121" t="str">
        <f t="shared" si="0"/>
        <v/>
      </c>
      <c r="D27" s="120" t="b">
        <v>0</v>
      </c>
    </row>
    <row r="28" spans="1:6" ht="33" customHeight="1">
      <c r="A28" s="122" t="s">
        <v>504</v>
      </c>
      <c r="C28" s="121" t="str">
        <f t="shared" si="0"/>
        <v/>
      </c>
      <c r="D28" s="120" t="b">
        <v>0</v>
      </c>
    </row>
    <row r="29" spans="1:6" ht="13.5" thickBot="1"/>
    <row r="30" spans="1:6" ht="30.75" thickBot="1">
      <c r="A30" s="116" t="s">
        <v>479</v>
      </c>
      <c r="B30" s="191" t="s">
        <v>229</v>
      </c>
      <c r="C30" s="124">
        <f>F30</f>
        <v>0</v>
      </c>
      <c r="E30" s="190" t="s">
        <v>227</v>
      </c>
      <c r="F30" s="70">
        <f>COUNTIF(C4:C28, "sim")</f>
        <v>0</v>
      </c>
    </row>
    <row r="31" spans="1:6">
      <c r="E31" s="70" t="s">
        <v>228</v>
      </c>
      <c r="F31" s="70">
        <f>25-F30</f>
        <v>25</v>
      </c>
    </row>
    <row r="37" spans="2:2">
      <c r="B37" s="119"/>
    </row>
  </sheetData>
  <sheetProtection password="CFC0" sheet="1" objects="1" scenarios="1"/>
  <mergeCells count="2">
    <mergeCell ref="A1:C1"/>
    <mergeCell ref="A2:C2"/>
  </mergeCells>
  <pageMargins left="0.511811024" right="0.511811024" top="0.78740157499999996" bottom="0.78740157499999996" header="0.31496062000000002" footer="0.31496062000000002"/>
  <pageSetup paperSize="9" orientation="portrait" verticalDpi="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20</vt:i4>
      </vt:variant>
    </vt:vector>
  </HeadingPairs>
  <TitlesOfParts>
    <vt:vector size="20" baseType="lpstr">
      <vt:lpstr>Orientações</vt:lpstr>
      <vt:lpstr>5 Variáveis Homem</vt:lpstr>
      <vt:lpstr>5 Variáveis Mulher</vt:lpstr>
      <vt:lpstr>Comparativo 5 Variáveis</vt:lpstr>
      <vt:lpstr>50 Categorias Homem</vt:lpstr>
      <vt:lpstr>50 Categorias Mulher</vt:lpstr>
      <vt:lpstr>Comparativo 50 Categorias</vt:lpstr>
      <vt:lpstr>Questionologia</vt:lpstr>
      <vt:lpstr>Autenticidade Afetiva Homem</vt:lpstr>
      <vt:lpstr>Autenticidade Afetiva Mulher</vt:lpstr>
      <vt:lpstr>Comparativo Autent. Afetiva</vt:lpstr>
      <vt:lpstr>Dupla é</vt:lpstr>
      <vt:lpstr>15 Ideias Básicas</vt:lpstr>
      <vt:lpstr>Pontecialidades</vt:lpstr>
      <vt:lpstr>Amor Consciencial Homem</vt:lpstr>
      <vt:lpstr>Amor Consciencial Mulher</vt:lpstr>
      <vt:lpstr>Comparativo Amor Consciencial</vt:lpstr>
      <vt:lpstr>Nível de Consciencialidade</vt:lpstr>
      <vt:lpstr>Questionologia 2 Homem</vt:lpstr>
      <vt:lpstr>Questionologia 2 Mulher</vt:lpstr>
    </vt:vector>
  </TitlesOfParts>
  <Company>CYBERMAIS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Flavio</dc:creator>
  <cp:lastModifiedBy>FLAVIO</cp:lastModifiedBy>
  <cp:lastPrinted>2012-07-06T19:36:18Z</cp:lastPrinted>
  <dcterms:created xsi:type="dcterms:W3CDTF">2007-08-12T23:50:51Z</dcterms:created>
  <dcterms:modified xsi:type="dcterms:W3CDTF">2012-07-28T00:24:40Z</dcterms:modified>
</cp:coreProperties>
</file>